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проект на 2016 год" sheetId="1" r:id="rId1"/>
  </sheets>
  <definedNames/>
  <calcPr fullCalcOnLoad="1"/>
</workbook>
</file>

<file path=xl/sharedStrings.xml><?xml version="1.0" encoding="utf-8"?>
<sst xmlns="http://schemas.openxmlformats.org/spreadsheetml/2006/main" count="739" uniqueCount="309">
  <si>
    <t xml:space="preserve">  N   </t>
  </si>
  <si>
    <t xml:space="preserve"> Наименование ВЦП,      основного  мероприятия, контрольного события      программы      </t>
  </si>
  <si>
    <t>Статус контрольного события &lt;*&gt;</t>
  </si>
  <si>
    <t xml:space="preserve">Ожидаемый    результат   реализации   мероприятия </t>
  </si>
  <si>
    <t>Срок   начала реализации</t>
  </si>
  <si>
    <t>Срок  окончания  реализации (дата контрольного события)</t>
  </si>
  <si>
    <t xml:space="preserve">Объем ресурсного обеспечения,  тыс. руб. </t>
  </si>
  <si>
    <t xml:space="preserve">График реализации (месяц/квартал) </t>
  </si>
  <si>
    <t xml:space="preserve">  N + 1,    квартал  </t>
  </si>
  <si>
    <t xml:space="preserve">  N + 2,   квартал  </t>
  </si>
  <si>
    <t>Всего:</t>
  </si>
  <si>
    <t xml:space="preserve"> в том числе  </t>
  </si>
  <si>
    <t>Контрольное событие:</t>
  </si>
  <si>
    <t>ИТОГО по задаче 1</t>
  </si>
  <si>
    <t>ИТОГО по задаче 2</t>
  </si>
  <si>
    <t>ИТОГО по задаче 3</t>
  </si>
  <si>
    <t>ИТОГО по задаче 4</t>
  </si>
  <si>
    <t>Задача 1: Повышение доступности и качества образовательных услуг, эффективности работы дошкольного, общего и дополнительного образования</t>
  </si>
  <si>
    <t>Основное мероприятие 1.1. Строительство и реконструкция образовательных организаций дошкольного и общего образования</t>
  </si>
  <si>
    <t>Основное мероприятие 1.2. Приведение существующих зданий образовательных организаций в соответствие с нормами противопожарного и санитарного законодательства путем проведения капитальных и текущих ремонтов</t>
  </si>
  <si>
    <t>Основное мероприятие 1.4. Оказание муниципальных услуг (выполнение работ) образовательными организациями дошкольного, общего и дополнительного образования</t>
  </si>
  <si>
    <t>Основное мероприятие 1.5. Развитие системы оценки качества общего образования</t>
  </si>
  <si>
    <t>Основное мероприятие 1.6. Сопровождение введения федеральных государственных образовательных стандартов дошкольного и общего образования</t>
  </si>
  <si>
    <t>Основное мероприятие 1.7. Организация питания обучающихся 1-4 классов в образовательных организациях, реализующих программу начального общего образования</t>
  </si>
  <si>
    <t>Задача 2: Обеспечение успешной социализации детей и молодежи в социуме</t>
  </si>
  <si>
    <t>Основное мероприятие 2.1. Развитие образовательной среды в целях поддержки талантливых (одарённых) детей</t>
  </si>
  <si>
    <t>Основное мероприятие 2.2. Привлечение несовершеннолетних, в том числе с девиантным поведением, во внеурочную деятельность на базе общеобразовательных организаций  и организаций дополнительного образования</t>
  </si>
  <si>
    <t>Основное мероприятие 2.3. Содействие успешной социализации обучающихся, воспитанников</t>
  </si>
  <si>
    <t>Основное мероприятие 2.4. Военно-патриотческое воспитание молодежи допризывного возраста</t>
  </si>
  <si>
    <t>Проведение ремонтных работ в образовательных организациях и приобретение необходимого оборудования</t>
  </si>
  <si>
    <t>Основное мероприятие 2.5. Организация обучения граждан в муниципальных  общеобразовательных учреждениях начальным знаниям в области обороны и основам военной службы, учебно-полевых сборов.</t>
  </si>
  <si>
    <t>Задача 3: Обеспечение оздоровления и отдыха детей, содействие трудоустройству подростков в каникулярное время</t>
  </si>
  <si>
    <t xml:space="preserve">Основное мероприятие 3.1. Обеспечение оздоровления и  отдыха   детей </t>
  </si>
  <si>
    <t>Основное мероприятие 3.2. Содействие подросткам в трудоустройстве и проявлении своей активности в общественной жизни в период каникул</t>
  </si>
  <si>
    <t>Контрольное событие: ввод в эксплуатацию зданий образования</t>
  </si>
  <si>
    <t xml:space="preserve">Ответственное структурное подразделение ОМСУ, ответственное лцо     </t>
  </si>
  <si>
    <t>Ввод __ мест для размещения детей в ДОУ</t>
  </si>
  <si>
    <t>Основное мероприятие 1.3. Укрепление материально-технической базы организаций дошкольного, общего и дополнительного образования, в том числе в целях повышения энергоэффективности и доступности образования</t>
  </si>
  <si>
    <t>Контрольное событие: обеспечено бесперебойное финансирование деятельности Управления образования 2016 год</t>
  </si>
  <si>
    <t>Задача 4: Обеспечение условий для реализации муниципальной программы «Развитие образования»</t>
  </si>
  <si>
    <t>Капитальный ремонт второго корпуса детского сада</t>
  </si>
  <si>
    <t>Капитальный ремонт здания детского сада в п.Позтыкерес</t>
  </si>
  <si>
    <t>Капитальный ремонт комуникаций и групповой ячейки здания детского сада</t>
  </si>
  <si>
    <t>Повышение уровня обеспеченности объектами дошкольного и общего образования, соответствующих современным требованиям</t>
  </si>
  <si>
    <t>Повышение количества образовательных организаций, соответствующих требованиям норм противопожарного и санитарного законодательства</t>
  </si>
  <si>
    <t>Рост удовлетворенности населения качеством образования от общего числа опрошенных родителей, дети которых посещают образовательные организации</t>
  </si>
  <si>
    <t xml:space="preserve">Обеспечение права на получение качественного, общедоступного дошкольного, общего и дополнительного образования </t>
  </si>
  <si>
    <t>Обеспечение введения федеральных государственных образовательных стандартов нового поколения в организациях общего и дошкольного образования</t>
  </si>
  <si>
    <t>Повышение профессионального уровня руководящих и педагогических работников образовательных организаций</t>
  </si>
  <si>
    <t>Обеспечение поддержки талантливых и одарённых детей</t>
  </si>
  <si>
    <t>Увеличение количества детей, занятых в мероприятиях различных направленностей. Рост правовой грамотности детей и родителей</t>
  </si>
  <si>
    <t>Популяризация военной службы в молодежной среде</t>
  </si>
  <si>
    <t>Выделение путевок для детей на условиях софинансирования.</t>
  </si>
  <si>
    <t>Обеспечение выполнения задач и достижение предусмотренных Программой показателей (целевых индикаторов). Повышение эффективности реализации Программы</t>
  </si>
  <si>
    <t>-//-</t>
  </si>
  <si>
    <t>Повышение количества образовательных организаций, соответствующих требованиям норм противопожарного законодательства</t>
  </si>
  <si>
    <t>ВСЕГО по программе</t>
  </si>
  <si>
    <t>Контрольное событие: обеспечено бесперебойное финансирование деятельности Управления образования 2017 год</t>
  </si>
  <si>
    <t>Трудоустроено__ количество человек</t>
  </si>
  <si>
    <t>Предоставлено путевок в ДОЛ___ штук</t>
  </si>
  <si>
    <t>Увеличение количества граждан, принявших участие в пятидневных учебно-полевых сборах в рамках подготовки по основам военной службы для обучающихся 10 классов общеобразовательных организаций МР «Корткеросский»</t>
  </si>
  <si>
    <t>Доля педагогических работников принявших участие в общей численности</t>
  </si>
  <si>
    <t>V</t>
  </si>
  <si>
    <t>Контрольное событие: начало функционирования после капитального ремонта</t>
  </si>
  <si>
    <t>Управление образованием Надуткина М.В.</t>
  </si>
  <si>
    <t>Администрация муниципального района "Корткеросский"</t>
  </si>
  <si>
    <t xml:space="preserve">Ответственный главный распорядитель бюджетных средств ОМСУ </t>
  </si>
  <si>
    <t>Управление образованием администрации муниципальног района "Корткеросский"</t>
  </si>
  <si>
    <t>Контрольное событие: количество образовательных организаций не имеющих предписаний 2016 год</t>
  </si>
  <si>
    <t>Контрольное событие: количество образовательных организаций не имеющих предписаний 2017 год</t>
  </si>
  <si>
    <t xml:space="preserve">Основное мероприятие 1.9. Предоставление компенсация  родителям (законным представителям)  платы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</si>
  <si>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 Капитальный ремонт здания детского сада МОУ «Сторожевская СОШ»</t>
  </si>
  <si>
    <t>Управление образованием Савина Ю.А.</t>
  </si>
  <si>
    <t>Контрольное событие: количество детей, принявших участие 2016 год</t>
  </si>
  <si>
    <t>Контрольное событие: количество детей, принявших участие 2017 год</t>
  </si>
  <si>
    <t>Контрольное событие: количество трудоустроенных детей в 2017 году</t>
  </si>
  <si>
    <t>Контрольное событие: количество трудоустроенных детей в 2016 году</t>
  </si>
  <si>
    <t>Мероприятие 4.1. Руководство и управление в сфере установленных функций органов местного самоуправления МО МР «Корткеросский» (центральный аппарат)</t>
  </si>
  <si>
    <t>Контрольное событие: количество образовательных организаций, в которых провдены мероприятия по энергоэффективностив 2016 году</t>
  </si>
  <si>
    <t>Контрольное событие: количество образовательных организаций, в которых провдены мероприятия по энергоэффективностив 2017 году</t>
  </si>
  <si>
    <t>Замене окон на энергосберегающие, утепление фасадов зданий, установка приборов учета тепловой энергии, переход на энергсберегающие ресурсы</t>
  </si>
  <si>
    <t xml:space="preserve">Проведение мероприятий по энергосбережению зданий образовательных организаций </t>
  </si>
  <si>
    <t>1.3.1.</t>
  </si>
  <si>
    <t>1.3.</t>
  </si>
  <si>
    <t>1.3.2.</t>
  </si>
  <si>
    <t>Контрольное событие: предоставление грантов ___ организациям для укрепления материально-технической базы в 2016 году</t>
  </si>
  <si>
    <t>Контрольное событие: предоставление грантов ___ организациям для укрепления материально-технической базы в 2017 году</t>
  </si>
  <si>
    <t>1.3.3.</t>
  </si>
  <si>
    <t>1.3.4.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</si>
  <si>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</si>
  <si>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Ремонт спортивных залов, перепрофилирование имеющихся аудиторий под спортивные залы для занятий физической культурой и спортом, оснащение общеобразовательных организаций сельской местности спортивным инвентарем и оборудованием, развитие школьных спортивных клубов в общеобразовательных организациях, строительство открытых плоскостных спортивных сооружений на территории общеобразовательных организаций сельской местности
</t>
  </si>
  <si>
    <t>1.4.</t>
  </si>
  <si>
    <t>1.4.1.</t>
  </si>
  <si>
    <t>Контрольное событие: утверждены муниципальные задания на 2016 год для 100% муниципальных организаций дошкольного образования</t>
  </si>
  <si>
    <t>Контрольное событие: утверждены муниципальные задания на 2017 год для 100% муниципальных организаций дошкольного образования</t>
  </si>
  <si>
    <t>1.4.2.</t>
  </si>
  <si>
    <t>1.4.4.</t>
  </si>
  <si>
    <t>Контрольное событие: утверждены муниципальные задания на 2016 год для 100% муниципальных организаций дополнительного образования</t>
  </si>
  <si>
    <t>Контрольное событие: утверждены муниципальные задания на 2017 год для 100% муниципальных организаций дополнительного образования</t>
  </si>
  <si>
    <t>1.5.</t>
  </si>
  <si>
    <t>1.6.</t>
  </si>
  <si>
    <t>1.6.1.</t>
  </si>
  <si>
    <t>1.5.1.</t>
  </si>
  <si>
    <t>(без финансирования)</t>
  </si>
  <si>
    <t>1.7.</t>
  </si>
  <si>
    <t>Контрольное событие: ___ % обучающихся 1-4 классов охвачены горячим питанием в 2016 году</t>
  </si>
  <si>
    <t>Контрольное событие: ___ % обучающихся 1-4 классов охвачены горячим питанием в 2017 году</t>
  </si>
  <si>
    <t>Контрольное событие: ____ педагогов повысивших квалификацию в 2017 году</t>
  </si>
  <si>
    <t>1.8.1.</t>
  </si>
  <si>
    <t>1.8.</t>
  </si>
  <si>
    <t>Повышение квалификации педагогических работников (без финансирования)</t>
  </si>
  <si>
    <t>1.8.2.</t>
  </si>
  <si>
    <t>Контрольное событие: ____ педагогов получивших гранты 2017 год</t>
  </si>
  <si>
    <t xml:space="preserve">Мероприятия по выявлению кадрового потенциала </t>
  </si>
  <si>
    <t>1.9.</t>
  </si>
  <si>
    <t>Контрольное событие: ___ % родителей воспользовались компенсацией платы за присмотр и уход 2016 год</t>
  </si>
  <si>
    <t>Контрольное событие: ___ % родителей воспользовались компенсацией платы за присмотр и уход 2017 год</t>
  </si>
  <si>
    <t>Контрольное событие: ____ детей, принявших участие 2017 год</t>
  </si>
  <si>
    <t xml:space="preserve">Сохранение и укрепление здоровья обучающихся, воспитанников путем оптимизации их питания в образовательных организациях </t>
  </si>
  <si>
    <t>Основное мероприятие 1.8. Развитие кадровых ресурсов системы образования</t>
  </si>
  <si>
    <t>2.1.</t>
  </si>
  <si>
    <t>2.2.</t>
  </si>
  <si>
    <t>без финансирования</t>
  </si>
  <si>
    <t>2.3.</t>
  </si>
  <si>
    <t>Контрольное событие: ____ детей, принявших участие в 2016 году</t>
  </si>
  <si>
    <t>Контрольное событие: ____ детей, принявших участие в 2017 году</t>
  </si>
  <si>
    <t>2.4.</t>
  </si>
  <si>
    <t>2.5.</t>
  </si>
  <si>
    <t>3.1.1.</t>
  </si>
  <si>
    <t>3.1.</t>
  </si>
  <si>
    <t>3.1.2.</t>
  </si>
  <si>
    <t>Контрольное событие: ____ детей, охваченных отдыхом и оздоровлением в 2016 году</t>
  </si>
  <si>
    <t>3.2.</t>
  </si>
  <si>
    <t>4.1.</t>
  </si>
  <si>
    <t>Мероприятие 4.2.: Обеспечение реализации основных мероприятий Программы</t>
  </si>
  <si>
    <t>4.2.</t>
  </si>
  <si>
    <t>1.1.1.</t>
  </si>
  <si>
    <t>1.1.2.</t>
  </si>
  <si>
    <t>1.1.3.</t>
  </si>
  <si>
    <t>Строительство объекта "Начальная школа-детского сада на 50 мест в с.Вомын Корткеросского района"</t>
  </si>
  <si>
    <t>Строительство объекта "Дошкольное образовательное учреждение на 50 мест в п.Визябож Корткеросского района"</t>
  </si>
  <si>
    <t>1.2.1.</t>
  </si>
  <si>
    <t>1.2.2.</t>
  </si>
  <si>
    <t>Выполнение мероприятий по устранению нарушений законодательства пожарной безопасности</t>
  </si>
  <si>
    <t>1.2.3.</t>
  </si>
  <si>
    <t xml:space="preserve">Выполнение мероприятий по устранению нарушений санитрного законодательства </t>
  </si>
  <si>
    <t>Повышение количества образовательных организаций, соответствующих требованиям норм санитарного законодательства</t>
  </si>
  <si>
    <t>Проведение конкурсов с предоставлением грантов, предоставление субсидии на иные цели для приобретения основных средств не вошедших в нормативы затрат на выполнение муниципального задания</t>
  </si>
  <si>
    <t>Создание доступных условий для инклюзивного обучения детей-инвалидов</t>
  </si>
  <si>
    <t>1.7.1.</t>
  </si>
  <si>
    <t>1.9.1.</t>
  </si>
  <si>
    <t>2.1.1.</t>
  </si>
  <si>
    <t>Проведение мероприятий в целях поддержки талантливых (одарённых) детей</t>
  </si>
  <si>
    <t>2.3.1.</t>
  </si>
  <si>
    <t>Проведение мероприятий в целях выявления талантливых (одарённых) детей и молодежи</t>
  </si>
  <si>
    <t>2.4.1.</t>
  </si>
  <si>
    <t>Организация и проведение мероприятий направленных на военно патиротическое воспитание молодежи допризывного возраста</t>
  </si>
  <si>
    <t>2.5.1.</t>
  </si>
  <si>
    <t>Организация  и проведение мероприятий направленных на обучение учащихся начальным знаниям в области гражданской обороны и основам военной службы, учебно-полевые сборы</t>
  </si>
  <si>
    <t>3.2.1.</t>
  </si>
  <si>
    <t>Трудоустройство подростков в каникулярный период</t>
  </si>
  <si>
    <t>4.1.1.</t>
  </si>
  <si>
    <t>4.2.2.</t>
  </si>
  <si>
    <t>4.2.1.</t>
  </si>
  <si>
    <t>Осуществление иных мероприятий в области образования</t>
  </si>
  <si>
    <t>Администрации муниципальног района "Корткеросский"</t>
  </si>
  <si>
    <t>поощрение талантливых детей и молодежи</t>
  </si>
  <si>
    <t>Организация горячего питания обучающихся 1-4 классов</t>
  </si>
  <si>
    <t>МБ</t>
  </si>
  <si>
    <t>РБ</t>
  </si>
  <si>
    <t>ФБ</t>
  </si>
  <si>
    <t>Строительство детского сада на 50 мест в с. Большелуг Корткеросского района</t>
  </si>
  <si>
    <t>Организация приобретения путевок и транспортных услуг для оздоровления и отдыха детей</t>
  </si>
  <si>
    <t>Объем ресурсного обеспечения,  тыс. руб.</t>
  </si>
  <si>
    <t>Повышение качества образования, выраженное в повышении доли выпускников 9, 11(12) классов, получивших документ об уровне образовани</t>
  </si>
  <si>
    <t>Увеличение до 80 % охвата детей, занятых внеурочной деятельностью, в том числе до 50 % детей с девиантным поведением</t>
  </si>
  <si>
    <t>Организация рабочих мест для подростков</t>
  </si>
  <si>
    <t>Проведено количество мероприятий</t>
  </si>
  <si>
    <r>
      <t xml:space="preserve">Повышение </t>
    </r>
    <r>
      <rPr>
        <b/>
        <sz val="8"/>
        <color indexed="8"/>
        <rFont val="Times New Roman"/>
        <family val="1"/>
      </rPr>
      <t>доли родителей воспользовавшихся правом на компенсацию платы за присмотр и уход за детьми, посещающих образовательные организации, реализующие образовательную программу дошкольного образования</t>
    </r>
  </si>
  <si>
    <t>Доля педагогических работников прошедниш повышение квалификации</t>
  </si>
  <si>
    <t>Управление образованием администрации муниципального района "Корткеросский"</t>
  </si>
  <si>
    <t>1.2.4.</t>
  </si>
  <si>
    <t>1.2.5.</t>
  </si>
  <si>
    <t>1.2.6.</t>
  </si>
  <si>
    <t>1.2.7.</t>
  </si>
  <si>
    <t>ВнеБ</t>
  </si>
  <si>
    <t>Текущий год</t>
  </si>
  <si>
    <t>Контрольное событие: утверждены муниципальные задания на 2014 год для 100% муниципальных организаций дошкольного образования</t>
  </si>
  <si>
    <t>,</t>
  </si>
  <si>
    <t>1.1.4.</t>
  </si>
  <si>
    <t xml:space="preserve">текущий  финансовый  год (N),    квартал  </t>
  </si>
  <si>
    <t>1.1.5.</t>
  </si>
  <si>
    <t>1.1.6.</t>
  </si>
  <si>
    <t>Первый    год планового периода</t>
  </si>
  <si>
    <t xml:space="preserve">Второй     год  планового периода </t>
  </si>
  <si>
    <r>
      <t>Ввод</t>
    </r>
    <r>
      <rPr>
        <b/>
        <u val="single"/>
        <sz val="8"/>
        <color indexed="8"/>
        <rFont val="Times New Roman"/>
        <family val="1"/>
      </rPr>
      <t xml:space="preserve"> 40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</si>
  <si>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Капитальный ремонт здания МДОУ «Нившерский детский сад №1»</t>
  </si>
  <si>
    <t xml:space="preserve"> Капитальный ремонт МДОУ «Детский сад № 1 с. Корткерос»</t>
  </si>
  <si>
    <t xml:space="preserve">Строительство нового здания детского сада в с. Богородск на 40 мест </t>
  </si>
  <si>
    <t xml:space="preserve">Строительство школы-комплекса в с. Мордино (школа на 180 мест и детский сад на 50 мест). </t>
  </si>
  <si>
    <t xml:space="preserve">Реконструкция здания детского сада в с.Додзь </t>
  </si>
  <si>
    <t>1.2.8.</t>
  </si>
  <si>
    <t xml:space="preserve"> Капитальный ремонт МОУ «СОШ»  с.Подъельск</t>
  </si>
  <si>
    <t xml:space="preserve"> Капитальный ремонт МОУ «ООШ" с.Визябож</t>
  </si>
  <si>
    <t>Капатальный ремонт здания и обшивка фасада</t>
  </si>
  <si>
    <t xml:space="preserve">Капитальный ремонт здания дошкольной группы </t>
  </si>
  <si>
    <t xml:space="preserve"> Укрепление материально-технической базы  образовательных организаций </t>
  </si>
  <si>
    <t>Мероприятия по организации питания 1-4 классов в муниципальных образовательных организациях Республики Коми реализующих образовательную программу начального общего образования</t>
  </si>
  <si>
    <t>Предоставление компенсация  родителям (законным представителям) 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</si>
  <si>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Организация и проведение многодневных походов</t>
  </si>
  <si>
    <t>Организация детских оздоровительных лагерей с дневным пребыванием на базе образовательных организаций</t>
  </si>
  <si>
    <t>3.1.3.</t>
  </si>
  <si>
    <t>Количество принявших участие</t>
  </si>
  <si>
    <t>Расходы на обеспечение деятельности в целях обеспечения выполнения функций органов местного самоуправления МО МР "Корткеросский"</t>
  </si>
  <si>
    <t>Расходы на выплату персоналу в целях обеспечения  функций органов местного самоуправления МО МР "Корткеросский"</t>
  </si>
  <si>
    <r>
      <t>Ввод</t>
    </r>
    <r>
      <rPr>
        <b/>
        <u val="single"/>
        <sz val="8"/>
        <color indexed="8"/>
        <rFont val="Times New Roman"/>
        <family val="1"/>
      </rPr>
      <t xml:space="preserve"> 50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</si>
  <si>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4.3.</t>
  </si>
  <si>
    <t>Основное мероприятие 4.3. Осуществление государственных полномочий Республики Коми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 населению на жилое помещение, и транспортных услуг для доставки этого твердого топлива, педагогическим работникам муниципальных образованиях</t>
  </si>
  <si>
    <t>Выполнения государственных полномочий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</t>
  </si>
  <si>
    <t>4.3.1.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</si>
  <si>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2016 году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</si>
  <si>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2017 году</t>
  </si>
  <si>
    <r>
      <t xml:space="preserve">Ввод </t>
    </r>
    <r>
      <rPr>
        <b/>
        <u val="single"/>
        <sz val="8"/>
        <color indexed="8"/>
        <rFont val="Times New Roman"/>
        <family val="1"/>
      </rPr>
      <t>50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</si>
  <si>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План мероприятий по реализации муниципальной программы муниципального образования муниципального района «Корткеросский» «Развитие образования» на 2016 год и плановый период 2017-2018 годов</t>
  </si>
  <si>
    <t>Осуществление государственных полномочий Республики Коми по предоставлению мер социальной поддержки отдельных категорий граждан</t>
  </si>
  <si>
    <t xml:space="preserve"> Капитальный ремонт здания детского сада МОУ «ООШ» п.Намск</t>
  </si>
  <si>
    <t xml:space="preserve">Капитальный ремонт кровли </t>
  </si>
  <si>
    <t>1.4.3.</t>
  </si>
  <si>
    <t>1.4.5.</t>
  </si>
  <si>
    <t>1.4.6.</t>
  </si>
  <si>
    <t>1.4.7.</t>
  </si>
  <si>
    <t>1.4.8.</t>
  </si>
  <si>
    <t>1.4.9.</t>
  </si>
  <si>
    <t>1.4.10.</t>
  </si>
  <si>
    <t>Контрольное событие: количество образовательных организаций не имеющих предписаний 2018 год</t>
  </si>
  <si>
    <t>Контрольное событие: количество образовательных организаций, в которых провдены мероприятия по энергоэффективностив 2018 году</t>
  </si>
  <si>
    <t>Контрольное событие: предоставление грантов ___ организациям для укрепления материально-технической базы в 2018 году</t>
  </si>
  <si>
    <t>Присмотр и уход детей-сирот и детей, оставшиеся без попечения родителей</t>
  </si>
  <si>
    <t>Присмотр и уход детей-инвалидов</t>
  </si>
  <si>
    <t>Присмотр и уход детей с туберкулезной интоксикацией</t>
  </si>
  <si>
    <t>Присмотр и уход физических лиц кроме получателей льгот</t>
  </si>
  <si>
    <t xml:space="preserve">Контрольное событие: утверждены муниципальные задания на 2016 год </t>
  </si>
  <si>
    <t xml:space="preserve">Контрольное событие: утверждены муниципальные задания на 2017 год </t>
  </si>
  <si>
    <t xml:space="preserve">Контрольное событие: утверждены муниципальные задания на 2018 год </t>
  </si>
  <si>
    <t>Реализация основных общеобразовательных программ дошкольного образования до 3 лет</t>
  </si>
  <si>
    <t>Реализация основных общеобразовательных программ дошкольного образования от 3 лет до 8 лет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</si>
  <si>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</si>
  <si>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</si>
  <si>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</si>
  <si>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</si>
  <si>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Контрольное событие: утверждены муниципальные задания на 2016 год для 100% муниципальных организаций начального общего образования</t>
  </si>
  <si>
    <t>Контрольное событие: утверждены муниципальные задания на 2017 год для 100% муниципальных организаций начального общего образования</t>
  </si>
  <si>
    <t>Контрольное событие: утверждены муниципальные задания на 2018 год для 100% муниципальных организаций начального общего образования</t>
  </si>
  <si>
    <t>Контрольное событие: утверждены муниципальные задания на 2016 год для 100% муниципальных организаций основного общего образования</t>
  </si>
  <si>
    <t>Контрольное событие: утверждены муниципальные задания на 2017 год для 100% муниципальных организаций основного общего образования</t>
  </si>
  <si>
    <t>Контрольное событие: утверждены муниципальные задания на 2018 год для 100% муниципальных организаций основного общего образования</t>
  </si>
  <si>
    <t>Контрольное событие: утверждены муниципальные задания на 2016 год для 100% муниципальных организаций среднего общего образования</t>
  </si>
  <si>
    <t>Контрольное событие: утверждены муниципальные задания на 2017 год для 100% муниципальных организаций среднего общего образования</t>
  </si>
  <si>
    <t>Контрольное событие: утверждены муниципальные задания на 2018год для 100% муниципальных организаций среднего общего образования</t>
  </si>
  <si>
    <t>Контрольное событие: утверждены муниципальные задания на 2018 год для 100% муниципальных организаций дополнительного образования</t>
  </si>
  <si>
    <t>Выполнение муниципальной услуги по реализация основных общеобразовательных программ среднего общего образования</t>
  </si>
  <si>
    <t>Выполнение муниципальной услуги по реализация дополнительных общеразвивающих программ</t>
  </si>
  <si>
    <t>Выполнение муниципальной услуги по реализация основных общеобразовательных программ начального общего образования</t>
  </si>
  <si>
    <t>Выполнение муниципальной услуги по реализация основных общеобразовательных программ основного общего образования</t>
  </si>
  <si>
    <t>Выполнение муниципальной услуги присмотр и уход детей-сирот и детей, оставшиеся без попечения родителей</t>
  </si>
  <si>
    <t>Выполнение муниципальной услуги присмотр и уход детей с туберкулезной интоксикацией</t>
  </si>
  <si>
    <t>Выполнение муниципальной услуги присмотр и уход физических лиц кроме получателей льгот</t>
  </si>
  <si>
    <t>Выполнение муниципальной услуги присмотр и уход детей-инвалидов</t>
  </si>
  <si>
    <t>Выполнение муниципальной услуги реализация основных общеобразовательных программ дошкольного образования до 3 лет</t>
  </si>
  <si>
    <t>Выполнение муниципальной услуги реализация основных общеобразовательных программ дошкольного образования от 3 лет до 8 лет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</si>
  <si>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2018 году</t>
  </si>
  <si>
    <t>Контрольное событие: ___ % обучающихся 1-4 классов охвачены горячим питанием в 2018 году</t>
  </si>
  <si>
    <t>Контрольное событие: ___ педагогов повысивших квалификацию в 2016 году</t>
  </si>
  <si>
    <t>Контрольное событие: ____ педагогов повысивших квалификацию в 2018 году</t>
  </si>
  <si>
    <t>Контрольное событие: ___ педагогов получивших гранты 2016 год</t>
  </si>
  <si>
    <t>Контрольное событие: ____ педагогов получивших гранты 2018 год</t>
  </si>
  <si>
    <t>Контрольное событие: ___ % родителей воспользовались компенсацией платы за присмотр и уход 2018 год</t>
  </si>
  <si>
    <t>Контрольное событие: ___ детей, принявших участие 2016 год</t>
  </si>
  <si>
    <t>Контрольное событие: ____ детей, принявших участие 2018 год</t>
  </si>
  <si>
    <t>Контрольное событие: количество детей, принявших участие 2018 год</t>
  </si>
  <si>
    <t>Контрольное событие: ____ детей, принявших участие в 2018 году</t>
  </si>
  <si>
    <t>Контрольное событие: ____ детей, охваченных отдыхом и оздоровлением в 2017 году</t>
  </si>
  <si>
    <t>Контрольное событие: ____ детей, охваченных отдыхом и оздоровлением в 2018 году</t>
  </si>
  <si>
    <t>Контрольное событие: количество трудоустроенных детей в 2018 году</t>
  </si>
  <si>
    <t>Контрольное событие: обеспечено бесперебойное финансирование деятельности Управления образования 2018 год</t>
  </si>
  <si>
    <r>
      <t xml:space="preserve">Ввод </t>
    </r>
    <r>
      <rPr>
        <b/>
        <u val="single"/>
        <sz val="8"/>
        <color indexed="8"/>
        <rFont val="Times New Roman"/>
        <family val="1"/>
      </rPr>
      <t>50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</si>
  <si>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r>
      <t xml:space="preserve">Ввод </t>
    </r>
    <r>
      <rPr>
        <b/>
        <u val="single"/>
        <sz val="8"/>
        <color indexed="8"/>
        <rFont val="Times New Roman"/>
        <family val="1"/>
      </rPr>
      <t>15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</si>
  <si>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>1</t>
    </r>
    <r>
      <rPr>
        <sz val="10"/>
        <color indexed="30"/>
        <rFont val="Times New Roman"/>
        <family val="1"/>
      </rPr>
      <t xml:space="preserve"> образовательной организации созданы условия для инклюзивного обучения детей инвалидов  в 2016 году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</si>
  <si>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>1</t>
    </r>
    <r>
      <rPr>
        <sz val="10"/>
        <color indexed="30"/>
        <rFont val="Times New Roman"/>
        <family val="1"/>
      </rPr>
      <t xml:space="preserve"> образовательной организации созданы условия для инклюзивного обучения детей инвалидов  в 2017 году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</si>
  <si>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 xml:space="preserve">1 </t>
    </r>
    <r>
      <rPr>
        <sz val="10"/>
        <color indexed="30"/>
        <rFont val="Times New Roman"/>
        <family val="1"/>
      </rPr>
      <t>образовательной организации созданы условия для занятия физической культурой и спортом в 2016 году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</si>
  <si>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 xml:space="preserve">1 </t>
    </r>
    <r>
      <rPr>
        <sz val="10"/>
        <color indexed="30"/>
        <rFont val="Times New Roman"/>
        <family val="1"/>
      </rPr>
      <t>образовательной организации созданы условия для занятия физической культурой и спортом в 2017 году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</si>
  <si>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 xml:space="preserve">1 </t>
    </r>
    <r>
      <rPr>
        <sz val="10"/>
        <color indexed="30"/>
        <rFont val="Times New Roman"/>
        <family val="1"/>
      </rPr>
      <t>образовательной организации созданы условия для занятия физической культурой и спортом в 2018 году</t>
    </r>
  </si>
  <si>
    <t>1.3.5.</t>
  </si>
  <si>
    <t>Выполнение мероприятий по обустройству ограждений образовательных организаций МР "Корткеросский"</t>
  </si>
  <si>
    <t>Управление образованием администрации МР "Корткеросский"</t>
  </si>
  <si>
    <t>Обеспечение безопасности образовательных организаций</t>
  </si>
  <si>
    <t>Контрольное событие: В ___ образовательных организациях созданы условия для обеспечения безопасности функционирования образовательных организацийв 2016 году</t>
  </si>
  <si>
    <t>Контрольное событие: В ___ образовательных организациях созданы условия для обеспечения безопасности функционирования образовательных организацийв 2017 году</t>
  </si>
  <si>
    <t>1.3.6.</t>
  </si>
  <si>
    <t>Выполнение мероприятий по оснащению общеобразовательных организаций системами видеонаблюдения</t>
  </si>
  <si>
    <t>Контрольное событие: В ____ образовательных организациях созданы условия для занятия физической культурой и спортом в 2016 году</t>
  </si>
  <si>
    <t>Контрольное событие: В ____  образовательных организациях созданы условия для занятия физической культурой и спортом в 2017 году</t>
  </si>
  <si>
    <t>1.3.7.</t>
  </si>
  <si>
    <t>Выполнение мероприятий  по оснащению образовательных организаций системами  прямой передачи с игнала о пожаре</t>
  </si>
  <si>
    <t>Контрольное событие: В ____ образовательных организациях созданы условия  по пожарной безопасности в 2016 г.</t>
  </si>
  <si>
    <t>обеспечение пожарной безопасности объектов образования</t>
  </si>
  <si>
    <t>Контрольное событие: В ____ образовательных организациях созданы условия  по пожарной безопасности в 2017 г.</t>
  </si>
  <si>
    <r>
      <t>Приложение 2                                                            к Постановлению администрации муниципального района "Корткеросский" от</t>
    </r>
    <r>
      <rPr>
        <sz val="10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>10 марта</t>
    </r>
    <r>
      <rPr>
        <sz val="10"/>
        <rFont val="Times New Roman"/>
        <family val="1"/>
      </rPr>
      <t xml:space="preserve"> 2016</t>
    </r>
    <r>
      <rPr>
        <sz val="10"/>
        <color indexed="8"/>
        <rFont val="Times New Roman"/>
        <family val="1"/>
      </rPr>
      <t xml:space="preserve"> № </t>
    </r>
    <r>
      <rPr>
        <sz val="10"/>
        <color indexed="9"/>
        <rFont val="Times New Roman"/>
        <family val="1"/>
      </rPr>
      <t xml:space="preserve">216    </t>
    </r>
    <r>
      <rPr>
        <sz val="10"/>
        <color indexed="8"/>
        <rFont val="Times New Roman"/>
        <family val="1"/>
      </rPr>
      <t xml:space="preserve">        </t>
    </r>
  </si>
  <si>
    <t>зарница, орленок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</si>
</sst>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7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u val="single"/>
      <sz val="10"/>
      <color indexed="3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40"/>
      <name val="Arial Cyr"/>
      <family val="2"/>
    </font>
    <font>
      <sz val="10"/>
      <color indexed="36"/>
      <name val="Arial Cyr"/>
      <family val="2"/>
    </font>
    <font>
      <u val="single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8"/>
      <color indexed="12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70C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00B050"/>
      <name val="Arial Cyr"/>
      <family val="2"/>
    </font>
    <font>
      <sz val="10"/>
      <color rgb="FF00B0F0"/>
      <name val="Arial Cyr"/>
      <family val="2"/>
    </font>
    <font>
      <sz val="10"/>
      <color rgb="FF7030A0"/>
      <name val="Arial Cyr"/>
      <family val="2"/>
    </font>
    <font>
      <sz val="10"/>
      <color rgb="FFC00000"/>
      <name val="Arial Cyr"/>
      <family val="2"/>
    </font>
    <font>
      <u val="single"/>
      <sz val="8"/>
      <color theme="1"/>
      <name val="Times New Roman"/>
      <family val="1"/>
    </font>
    <font>
      <u val="single"/>
      <sz val="8"/>
      <color theme="10"/>
      <name val="Arial Cyr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64" fontId="59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164" fontId="60" fillId="0" borderId="10" xfId="0" applyNumberFormat="1" applyFont="1" applyBorder="1" applyAlignment="1">
      <alignment horizontal="right" vertical="center" wrapText="1"/>
    </xf>
    <xf numFmtId="164" fontId="61" fillId="0" borderId="10" xfId="0" applyNumberFormat="1" applyFont="1" applyBorder="1" applyAlignment="1">
      <alignment horizontal="righ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right" vertical="center" wrapText="1"/>
    </xf>
    <xf numFmtId="16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center"/>
    </xf>
    <xf numFmtId="1" fontId="61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49" fontId="6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49" fontId="63" fillId="0" borderId="11" xfId="0" applyNumberFormat="1" applyFont="1" applyBorder="1" applyAlignment="1" applyProtection="1">
      <alignment horizontal="left" vertical="center" wrapText="1"/>
      <protection/>
    </xf>
    <xf numFmtId="0" fontId="5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horizontal="justify" vertical="center" wrapText="1"/>
    </xf>
    <xf numFmtId="0" fontId="59" fillId="0" borderId="11" xfId="0" applyFont="1" applyFill="1" applyBorder="1" applyAlignment="1">
      <alignment horizontal="center"/>
    </xf>
    <xf numFmtId="0" fontId="63" fillId="0" borderId="11" xfId="0" applyFont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9" fillId="0" borderId="12" xfId="0" applyNumberFormat="1" applyFont="1" applyBorder="1" applyAlignment="1">
      <alignment horizontal="center" vertical="center" wrapText="1"/>
    </xf>
    <xf numFmtId="0" fontId="58" fillId="0" borderId="12" xfId="0" applyNumberFormat="1" applyFont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8" fillId="0" borderId="0" xfId="0" applyNumberFormat="1" applyFont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164" fontId="61" fillId="0" borderId="10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/>
    </xf>
    <xf numFmtId="14" fontId="58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56" fillId="0" borderId="10" xfId="0" applyFont="1" applyBorder="1" applyAlignment="1">
      <alignment/>
    </xf>
    <xf numFmtId="0" fontId="6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165" fontId="59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 vertical="center" wrapText="1"/>
    </xf>
    <xf numFmtId="0" fontId="58" fillId="0" borderId="10" xfId="0" applyNumberFormat="1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4" fontId="60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2" fillId="0" borderId="10" xfId="42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842"/>
  <sheetViews>
    <sheetView tabSelected="1" zoomScalePageLayoutView="0" workbookViewId="0" topLeftCell="A1">
      <pane xSplit="2" ySplit="9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2" sqref="I52"/>
    </sheetView>
  </sheetViews>
  <sheetFormatPr defaultColWidth="9.00390625" defaultRowHeight="12.75"/>
  <cols>
    <col min="1" max="1" width="6.25390625" style="44" customWidth="1"/>
    <col min="2" max="2" width="34.25390625" style="0" customWidth="1"/>
    <col min="3" max="3" width="5.625" style="0" customWidth="1"/>
    <col min="4" max="4" width="17.375" style="0" customWidth="1"/>
    <col min="5" max="5" width="12.125" style="0" customWidth="1"/>
    <col min="6" max="6" width="24.25390625" style="0" customWidth="1"/>
    <col min="7" max="8" width="10.125" style="0" bestFit="1" customWidth="1"/>
    <col min="9" max="9" width="10.375" style="0" customWidth="1"/>
    <col min="10" max="10" width="10.00390625" style="0" customWidth="1"/>
    <col min="11" max="11" width="10.25390625" style="0" customWidth="1"/>
    <col min="12" max="12" width="10.375" style="0" customWidth="1"/>
    <col min="13" max="13" width="3.125" style="0" customWidth="1"/>
    <col min="14" max="14" width="3.25390625" style="0" customWidth="1"/>
    <col min="15" max="15" width="2.75390625" style="0" customWidth="1"/>
    <col min="16" max="16" width="3.25390625" style="0" customWidth="1"/>
    <col min="17" max="17" width="2.75390625" style="0" customWidth="1"/>
    <col min="18" max="18" width="2.875" style="0" customWidth="1"/>
    <col min="19" max="19" width="2.75390625" style="0" customWidth="1"/>
    <col min="20" max="20" width="2.875" style="0" customWidth="1"/>
    <col min="21" max="21" width="3.375" style="0" customWidth="1"/>
    <col min="22" max="22" width="3.00390625" style="0" customWidth="1"/>
    <col min="23" max="23" width="2.75390625" style="0" customWidth="1"/>
    <col min="24" max="24" width="2.625" style="0" customWidth="1"/>
    <col min="25" max="25" width="0.12890625" style="0" customWidth="1"/>
    <col min="26" max="31" width="9.25390625" style="0" hidden="1" customWidth="1"/>
    <col min="32" max="32" width="7.75390625" style="0" hidden="1" customWidth="1"/>
    <col min="33" max="35" width="9.25390625" style="0" hidden="1" customWidth="1"/>
    <col min="36" max="36" width="5.875" style="0" hidden="1" customWidth="1"/>
    <col min="37" max="38" width="9.125" style="0" hidden="1" customWidth="1"/>
  </cols>
  <sheetData>
    <row r="1" spans="13:24" ht="51.75" customHeight="1">
      <c r="M1" s="110" t="s">
        <v>307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ht="9.75" customHeight="1"/>
    <row r="3" spans="1:24" ht="32.25" customHeight="1">
      <c r="A3" s="115" t="s">
        <v>223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ht="15">
      <c r="A4" s="42"/>
    </row>
    <row r="5" spans="1:36" ht="12.75" customHeight="1">
      <c r="A5" s="100" t="s">
        <v>0</v>
      </c>
      <c r="B5" s="101" t="s">
        <v>1</v>
      </c>
      <c r="C5" s="102" t="s">
        <v>2</v>
      </c>
      <c r="D5" s="101" t="s">
        <v>66</v>
      </c>
      <c r="E5" s="101" t="s">
        <v>35</v>
      </c>
      <c r="F5" s="101" t="s">
        <v>3</v>
      </c>
      <c r="G5" s="101" t="s">
        <v>4</v>
      </c>
      <c r="H5" s="101" t="s">
        <v>5</v>
      </c>
      <c r="I5" s="104" t="s">
        <v>6</v>
      </c>
      <c r="J5" s="105"/>
      <c r="K5" s="105"/>
      <c r="L5" s="105"/>
      <c r="M5" s="108" t="s">
        <v>7</v>
      </c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1" t="s">
        <v>173</v>
      </c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</row>
    <row r="6" spans="1:36" ht="22.5" customHeight="1">
      <c r="A6" s="100"/>
      <c r="B6" s="101"/>
      <c r="C6" s="102"/>
      <c r="D6" s="101"/>
      <c r="E6" s="101"/>
      <c r="F6" s="101"/>
      <c r="G6" s="101"/>
      <c r="H6" s="101"/>
      <c r="I6" s="106"/>
      <c r="J6" s="107"/>
      <c r="K6" s="107"/>
      <c r="L6" s="107"/>
      <c r="M6" s="101" t="s">
        <v>190</v>
      </c>
      <c r="N6" s="101"/>
      <c r="O6" s="101"/>
      <c r="P6" s="101"/>
      <c r="Q6" s="101" t="s">
        <v>8</v>
      </c>
      <c r="R6" s="101"/>
      <c r="S6" s="101"/>
      <c r="T6" s="101"/>
      <c r="U6" s="101" t="s">
        <v>9</v>
      </c>
      <c r="V6" s="101"/>
      <c r="W6" s="101"/>
      <c r="X6" s="101"/>
      <c r="Y6" s="113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</row>
    <row r="7" spans="1:36" ht="12.75" customHeight="1">
      <c r="A7" s="100"/>
      <c r="B7" s="101"/>
      <c r="C7" s="102"/>
      <c r="D7" s="101"/>
      <c r="E7" s="101"/>
      <c r="F7" s="101"/>
      <c r="G7" s="101"/>
      <c r="H7" s="101"/>
      <c r="I7" s="101" t="s">
        <v>10</v>
      </c>
      <c r="J7" s="108" t="s">
        <v>11</v>
      </c>
      <c r="K7" s="109"/>
      <c r="L7" s="109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99">
        <v>2016</v>
      </c>
      <c r="Z7" s="99"/>
      <c r="AA7" s="99"/>
      <c r="AB7" s="99"/>
      <c r="AC7" s="99">
        <v>2017</v>
      </c>
      <c r="AD7" s="99"/>
      <c r="AE7" s="99"/>
      <c r="AF7" s="99"/>
      <c r="AG7" s="99">
        <v>2018</v>
      </c>
      <c r="AH7" s="99"/>
      <c r="AI7" s="99"/>
      <c r="AJ7" s="99"/>
    </row>
    <row r="8" spans="1:36" ht="45">
      <c r="A8" s="100"/>
      <c r="B8" s="101"/>
      <c r="C8" s="102"/>
      <c r="D8" s="101"/>
      <c r="E8" s="101"/>
      <c r="F8" s="101"/>
      <c r="G8" s="101"/>
      <c r="H8" s="101"/>
      <c r="I8" s="101"/>
      <c r="J8" s="68" t="s">
        <v>186</v>
      </c>
      <c r="K8" s="68" t="s">
        <v>193</v>
      </c>
      <c r="L8" s="68" t="s">
        <v>194</v>
      </c>
      <c r="M8" s="68">
        <v>1</v>
      </c>
      <c r="N8" s="68">
        <v>2</v>
      </c>
      <c r="O8" s="68">
        <v>3</v>
      </c>
      <c r="P8" s="68">
        <v>4</v>
      </c>
      <c r="Q8" s="68">
        <v>1</v>
      </c>
      <c r="R8" s="68">
        <v>2</v>
      </c>
      <c r="S8" s="68">
        <v>3</v>
      </c>
      <c r="T8" s="68">
        <v>4</v>
      </c>
      <c r="U8" s="68">
        <v>1</v>
      </c>
      <c r="V8" s="68">
        <v>2</v>
      </c>
      <c r="W8" s="68">
        <v>3</v>
      </c>
      <c r="X8" s="68">
        <v>4</v>
      </c>
      <c r="Y8" s="69" t="s">
        <v>168</v>
      </c>
      <c r="Z8" s="69" t="s">
        <v>185</v>
      </c>
      <c r="AA8" s="69" t="s">
        <v>169</v>
      </c>
      <c r="AB8" s="69" t="s">
        <v>170</v>
      </c>
      <c r="AC8" s="69" t="s">
        <v>168</v>
      </c>
      <c r="AD8" s="69" t="s">
        <v>185</v>
      </c>
      <c r="AE8" s="69" t="s">
        <v>169</v>
      </c>
      <c r="AF8" s="69" t="s">
        <v>170</v>
      </c>
      <c r="AG8" s="69" t="s">
        <v>168</v>
      </c>
      <c r="AH8" s="69" t="s">
        <v>185</v>
      </c>
      <c r="AI8" s="69" t="s">
        <v>169</v>
      </c>
      <c r="AJ8" s="69" t="s">
        <v>170</v>
      </c>
    </row>
    <row r="9" spans="1:36" ht="12.75">
      <c r="A9" s="70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14</v>
      </c>
      <c r="N9" s="1">
        <v>15</v>
      </c>
      <c r="O9" s="1">
        <v>16</v>
      </c>
      <c r="P9" s="1">
        <v>17</v>
      </c>
      <c r="Q9" s="1">
        <v>18</v>
      </c>
      <c r="R9" s="1">
        <v>19</v>
      </c>
      <c r="S9" s="1">
        <v>20</v>
      </c>
      <c r="T9" s="1">
        <v>21</v>
      </c>
      <c r="U9" s="1">
        <v>22</v>
      </c>
      <c r="V9" s="1">
        <v>23</v>
      </c>
      <c r="W9" s="1">
        <v>24</v>
      </c>
      <c r="X9" s="1">
        <v>25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39"/>
      <c r="B10" s="4" t="s">
        <v>56</v>
      </c>
      <c r="C10" s="4"/>
      <c r="D10" s="4"/>
      <c r="E10" s="4"/>
      <c r="F10" s="4"/>
      <c r="G10" s="4"/>
      <c r="H10" s="4"/>
      <c r="I10" s="5">
        <f>SUM(I12+I146+I173+I193)+0.1</f>
        <v>1232613.621</v>
      </c>
      <c r="J10" s="5">
        <f>SUM(J12+J146+J173+J193)</f>
        <v>430952.99</v>
      </c>
      <c r="K10" s="5">
        <f>SUM(K12+K146+K173+K193)</f>
        <v>410982.375</v>
      </c>
      <c r="L10" s="5">
        <f>SUM(L12+L146+L173+L193)-0.1</f>
        <v>390677.95600000006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>
        <f aca="true" t="shared" si="0" ref="Y10:AJ10">SUM(Y12+Y146+Y173+Y193)</f>
        <v>62295.29000000001</v>
      </c>
      <c r="Z10" s="5">
        <f t="shared" si="0"/>
        <v>17656.5</v>
      </c>
      <c r="AA10" s="5">
        <f t="shared" si="0"/>
        <v>351001.2</v>
      </c>
      <c r="AB10" s="5">
        <f t="shared" si="0"/>
        <v>0</v>
      </c>
      <c r="AC10" s="5">
        <f t="shared" si="0"/>
        <v>59799.119000000006</v>
      </c>
      <c r="AD10" s="5">
        <f t="shared" si="0"/>
        <v>17656.5</v>
      </c>
      <c r="AE10" s="5">
        <f t="shared" si="0"/>
        <v>333526.756</v>
      </c>
      <c r="AF10" s="5">
        <f t="shared" si="0"/>
        <v>0</v>
      </c>
      <c r="AG10" s="5">
        <f t="shared" si="0"/>
        <v>44427.259</v>
      </c>
      <c r="AH10" s="5">
        <f t="shared" si="0"/>
        <v>17656.5</v>
      </c>
      <c r="AI10" s="5">
        <f t="shared" si="0"/>
        <v>328594.297</v>
      </c>
      <c r="AJ10" s="5">
        <f t="shared" si="0"/>
        <v>0</v>
      </c>
    </row>
    <row r="11" spans="1:36" ht="12.75" customHeight="1">
      <c r="A11" s="40"/>
      <c r="B11" s="103" t="s">
        <v>17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41"/>
      <c r="B12" s="23" t="s">
        <v>13</v>
      </c>
      <c r="C12" s="6"/>
      <c r="D12" s="6"/>
      <c r="E12" s="6"/>
      <c r="F12" s="6"/>
      <c r="G12" s="6"/>
      <c r="H12" s="6"/>
      <c r="I12" s="7">
        <f>SUM(I13+I26+I49+I75+I116+I121+I126+I131+I140)</f>
        <v>1124422.9209999999</v>
      </c>
      <c r="J12" s="7">
        <f>SUM(J13+J26+J49+J75+J116+J121+J126+J131+J140)</f>
        <v>395410.29</v>
      </c>
      <c r="K12" s="7">
        <f>SUM(K13+K26+K49+K75+K116+K121+K126+K131+K140)-0.1</f>
        <v>375051.775</v>
      </c>
      <c r="L12" s="7">
        <f>SUM(L13+L26+L49+L75+L116+L121+L126+L131+L140)</f>
        <v>353960.75600000005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>
        <f aca="true" t="shared" si="1" ref="Y12:AJ12">SUM(Y13+Y26+Y49+Y75+Y116+Y121+Y126+Y131+Y140)</f>
        <v>45889.990000000005</v>
      </c>
      <c r="Z12" s="7">
        <f t="shared" si="1"/>
        <v>17347.5</v>
      </c>
      <c r="AA12" s="7">
        <f t="shared" si="1"/>
        <v>332172.8</v>
      </c>
      <c r="AB12" s="7">
        <f t="shared" si="1"/>
        <v>0</v>
      </c>
      <c r="AC12" s="7">
        <f t="shared" si="1"/>
        <v>43853.819</v>
      </c>
      <c r="AD12" s="7">
        <f t="shared" si="1"/>
        <v>17347.5</v>
      </c>
      <c r="AE12" s="7">
        <f t="shared" si="1"/>
        <v>313850.456</v>
      </c>
      <c r="AF12" s="7">
        <f t="shared" si="1"/>
        <v>0</v>
      </c>
      <c r="AG12" s="7">
        <f t="shared" si="1"/>
        <v>28481.959</v>
      </c>
      <c r="AH12" s="7">
        <f t="shared" si="1"/>
        <v>17347.5</v>
      </c>
      <c r="AI12" s="7">
        <f t="shared" si="1"/>
        <v>308131.297</v>
      </c>
      <c r="AJ12" s="7">
        <f t="shared" si="1"/>
        <v>0</v>
      </c>
    </row>
    <row r="13" spans="1:36" ht="63">
      <c r="A13" s="43"/>
      <c r="B13" s="24" t="s">
        <v>18</v>
      </c>
      <c r="C13" s="8"/>
      <c r="D13" s="8" t="s">
        <v>65</v>
      </c>
      <c r="E13" s="8" t="s">
        <v>72</v>
      </c>
      <c r="F13" s="22" t="s">
        <v>43</v>
      </c>
      <c r="G13" s="52">
        <v>41640</v>
      </c>
      <c r="H13" s="52">
        <v>44196</v>
      </c>
      <c r="I13" s="9">
        <f>SUM(J13:L13)</f>
        <v>5128</v>
      </c>
      <c r="J13" s="9">
        <f>SUM(J14+J16+J18+J20+J22+J24)</f>
        <v>5128</v>
      </c>
      <c r="K13" s="9">
        <f>SUM(K14+K16+K18+K20+K22+K24)</f>
        <v>0</v>
      </c>
      <c r="L13" s="9">
        <f>SUM(L14+L16+L18+L20+L22+L24)</f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>
        <f aca="true" t="shared" si="2" ref="Y13:AJ13">SUM(Y14+Y16+Y18+Y20+Y22+Y24)</f>
        <v>5128</v>
      </c>
      <c r="Z13" s="9">
        <f t="shared" si="2"/>
        <v>0</v>
      </c>
      <c r="AA13" s="9">
        <f t="shared" si="2"/>
        <v>0</v>
      </c>
      <c r="AB13" s="9">
        <f t="shared" si="2"/>
        <v>0</v>
      </c>
      <c r="AC13" s="9">
        <f t="shared" si="2"/>
        <v>0</v>
      </c>
      <c r="AD13" s="9">
        <f t="shared" si="2"/>
        <v>0</v>
      </c>
      <c r="AE13" s="9">
        <f t="shared" si="2"/>
        <v>0</v>
      </c>
      <c r="AF13" s="9">
        <f t="shared" si="2"/>
        <v>0</v>
      </c>
      <c r="AG13" s="9">
        <f t="shared" si="2"/>
        <v>0</v>
      </c>
      <c r="AH13" s="9">
        <f t="shared" si="2"/>
        <v>0</v>
      </c>
      <c r="AI13" s="9">
        <f t="shared" si="2"/>
        <v>0</v>
      </c>
      <c r="AJ13" s="9">
        <f t="shared" si="2"/>
        <v>0</v>
      </c>
    </row>
    <row r="14" spans="1:36" ht="51">
      <c r="A14" s="70" t="s">
        <v>136</v>
      </c>
      <c r="B14" s="27" t="s">
        <v>140</v>
      </c>
      <c r="C14" s="68"/>
      <c r="D14" s="11" t="s">
        <v>54</v>
      </c>
      <c r="E14" s="11" t="s">
        <v>54</v>
      </c>
      <c r="F14" s="12" t="s">
        <v>222</v>
      </c>
      <c r="G14" s="13">
        <v>41883</v>
      </c>
      <c r="H14" s="13">
        <v>42369</v>
      </c>
      <c r="I14" s="10">
        <f>SUM(J14:L14)</f>
        <v>1036.8</v>
      </c>
      <c r="J14" s="10">
        <f>SUM(Y14:AB14)</f>
        <v>1036.8</v>
      </c>
      <c r="K14" s="10">
        <f>SUM(AC14:AF14)</f>
        <v>0</v>
      </c>
      <c r="L14" s="10">
        <f>SUM(AG14:AJ14)</f>
        <v>0</v>
      </c>
      <c r="M14" s="68"/>
      <c r="N14" s="68"/>
      <c r="O14" s="68"/>
      <c r="P14" s="68" t="s">
        <v>62</v>
      </c>
      <c r="Q14" s="68"/>
      <c r="R14" s="68"/>
      <c r="S14" s="68"/>
      <c r="T14" s="68"/>
      <c r="U14" s="68"/>
      <c r="V14" s="68"/>
      <c r="W14" s="68"/>
      <c r="X14" s="68"/>
      <c r="Y14" s="61">
        <v>1036.8</v>
      </c>
      <c r="Z14" s="61"/>
      <c r="AA14" s="61"/>
      <c r="AB14" s="61"/>
      <c r="AC14" s="10"/>
      <c r="AD14" s="10"/>
      <c r="AE14" s="10"/>
      <c r="AF14" s="10"/>
      <c r="AG14" s="2"/>
      <c r="AH14" s="2"/>
      <c r="AI14" s="2"/>
      <c r="AJ14" s="2"/>
    </row>
    <row r="15" spans="1:36" ht="25.5">
      <c r="A15" s="70"/>
      <c r="B15" s="26" t="s">
        <v>34</v>
      </c>
      <c r="C15" s="68">
        <v>2</v>
      </c>
      <c r="D15" s="68"/>
      <c r="E15" s="68"/>
      <c r="F15" s="68"/>
      <c r="G15" s="68"/>
      <c r="H15" s="13">
        <v>42369</v>
      </c>
      <c r="I15" s="10"/>
      <c r="J15" s="10"/>
      <c r="K15" s="10"/>
      <c r="L15" s="10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38.25">
      <c r="A16" s="70" t="s">
        <v>137</v>
      </c>
      <c r="B16" s="25" t="s">
        <v>139</v>
      </c>
      <c r="C16" s="68"/>
      <c r="D16" s="11" t="s">
        <v>54</v>
      </c>
      <c r="E16" s="11" t="s">
        <v>54</v>
      </c>
      <c r="F16" s="12" t="s">
        <v>285</v>
      </c>
      <c r="G16" s="13">
        <v>41883</v>
      </c>
      <c r="H16" s="13">
        <v>42369</v>
      </c>
      <c r="I16" s="10">
        <f>SUM(J16:L16)</f>
        <v>1447.5</v>
      </c>
      <c r="J16" s="10">
        <f>SUM(Y16:AB16)</f>
        <v>1447.5</v>
      </c>
      <c r="K16" s="10">
        <f>SUM(AC16:AF16)</f>
        <v>0</v>
      </c>
      <c r="L16" s="10">
        <f>SUM(AG16:AJ16)</f>
        <v>0</v>
      </c>
      <c r="M16" s="68"/>
      <c r="N16" s="68"/>
      <c r="O16" s="68"/>
      <c r="P16" s="68" t="s">
        <v>62</v>
      </c>
      <c r="Q16" s="68"/>
      <c r="R16" s="68"/>
      <c r="S16" s="68"/>
      <c r="T16" s="68"/>
      <c r="U16" s="68"/>
      <c r="V16" s="68"/>
      <c r="W16" s="68"/>
      <c r="X16" s="68"/>
      <c r="Y16" s="61">
        <v>1447.5</v>
      </c>
      <c r="Z16" s="61"/>
      <c r="AA16" s="61"/>
      <c r="AB16" s="61"/>
      <c r="AC16" s="2"/>
      <c r="AD16" s="2"/>
      <c r="AE16" s="2"/>
      <c r="AF16" s="2"/>
      <c r="AG16" s="2"/>
      <c r="AH16" s="2"/>
      <c r="AI16" s="2"/>
      <c r="AJ16" s="2"/>
    </row>
    <row r="17" spans="1:36" ht="25.5">
      <c r="A17" s="54"/>
      <c r="B17" s="26" t="s">
        <v>34</v>
      </c>
      <c r="C17" s="68">
        <v>2</v>
      </c>
      <c r="D17" s="11"/>
      <c r="E17" s="11"/>
      <c r="F17" s="68"/>
      <c r="G17" s="68"/>
      <c r="H17" s="13">
        <v>42369</v>
      </c>
      <c r="I17" s="10"/>
      <c r="J17" s="10"/>
      <c r="K17" s="10"/>
      <c r="L17" s="10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38.25">
      <c r="A18" s="70" t="s">
        <v>138</v>
      </c>
      <c r="B18" s="28" t="s">
        <v>171</v>
      </c>
      <c r="C18" s="68"/>
      <c r="D18" s="11" t="s">
        <v>54</v>
      </c>
      <c r="E18" s="11" t="s">
        <v>54</v>
      </c>
      <c r="F18" s="12" t="s">
        <v>215</v>
      </c>
      <c r="G18" s="13">
        <v>41640</v>
      </c>
      <c r="H18" s="13">
        <v>43100</v>
      </c>
      <c r="I18" s="10">
        <f>SUM(J18:L18)</f>
        <v>2643.7</v>
      </c>
      <c r="J18" s="10">
        <f>SUM(Y18:AB18)</f>
        <v>2643.7</v>
      </c>
      <c r="K18" s="10">
        <f>SUM(AC18:AF18)</f>
        <v>0</v>
      </c>
      <c r="L18" s="10">
        <f>SUM(AG18:AJ18)</f>
        <v>0</v>
      </c>
      <c r="M18" s="68"/>
      <c r="N18" s="68"/>
      <c r="O18" s="68"/>
      <c r="P18" s="68"/>
      <c r="Q18" s="68"/>
      <c r="R18" s="68"/>
      <c r="S18" s="68"/>
      <c r="T18" s="68"/>
      <c r="U18" s="75"/>
      <c r="V18" s="68"/>
      <c r="W18" s="68"/>
      <c r="X18" s="75" t="s">
        <v>62</v>
      </c>
      <c r="Y18" s="61">
        <v>2643.7</v>
      </c>
      <c r="Z18" s="2"/>
      <c r="AA18" s="2"/>
      <c r="AB18" s="2"/>
      <c r="AC18" s="61"/>
      <c r="AD18" s="61"/>
      <c r="AE18" s="61"/>
      <c r="AF18" s="61"/>
      <c r="AG18" s="2"/>
      <c r="AH18" s="2"/>
      <c r="AI18" s="2"/>
      <c r="AJ18" s="2"/>
    </row>
    <row r="19" spans="1:36" ht="25.5">
      <c r="A19" s="70"/>
      <c r="B19" s="26" t="s">
        <v>34</v>
      </c>
      <c r="C19" s="68">
        <v>3</v>
      </c>
      <c r="D19" s="11"/>
      <c r="E19" s="11"/>
      <c r="F19" s="68"/>
      <c r="G19" s="68"/>
      <c r="H19" s="13">
        <v>43100</v>
      </c>
      <c r="I19" s="10"/>
      <c r="J19" s="10"/>
      <c r="K19" s="10"/>
      <c r="L19" s="10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38.25">
      <c r="A20" s="70" t="s">
        <v>189</v>
      </c>
      <c r="B20" s="28" t="s">
        <v>198</v>
      </c>
      <c r="C20" s="68"/>
      <c r="D20" s="11" t="s">
        <v>54</v>
      </c>
      <c r="E20" s="11" t="s">
        <v>54</v>
      </c>
      <c r="F20" s="12" t="s">
        <v>195</v>
      </c>
      <c r="G20" s="13">
        <v>41640</v>
      </c>
      <c r="H20" s="13">
        <v>42369</v>
      </c>
      <c r="I20" s="10">
        <f>SUM(J20:L20)</f>
        <v>0</v>
      </c>
      <c r="J20" s="10">
        <f>SUM(Y20:AB20)</f>
        <v>0</v>
      </c>
      <c r="K20" s="10">
        <f>SUM(AC20:AF20)</f>
        <v>0</v>
      </c>
      <c r="L20" s="10">
        <f>SUM(AG20:AJ20)</f>
        <v>0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77"/>
      <c r="Z20" s="2"/>
      <c r="AA20" s="2"/>
      <c r="AB20" s="2"/>
      <c r="AC20" s="61"/>
      <c r="AD20" s="2"/>
      <c r="AE20" s="2"/>
      <c r="AF20" s="2"/>
      <c r="AG20" s="2"/>
      <c r="AH20" s="2"/>
      <c r="AI20" s="2"/>
      <c r="AJ20" s="2"/>
    </row>
    <row r="21" spans="1:36" ht="25.5">
      <c r="A21" s="70"/>
      <c r="B21" s="26" t="s">
        <v>34</v>
      </c>
      <c r="C21" s="68">
        <v>1</v>
      </c>
      <c r="D21" s="11"/>
      <c r="E21" s="11"/>
      <c r="F21" s="68"/>
      <c r="G21" s="68"/>
      <c r="H21" s="13">
        <v>41912</v>
      </c>
      <c r="I21" s="10"/>
      <c r="J21" s="10"/>
      <c r="K21" s="10"/>
      <c r="L21" s="10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38.25">
      <c r="A22" s="70" t="s">
        <v>191</v>
      </c>
      <c r="B22" s="25" t="s">
        <v>199</v>
      </c>
      <c r="C22" s="68"/>
      <c r="D22" s="11" t="s">
        <v>54</v>
      </c>
      <c r="E22" s="11" t="s">
        <v>54</v>
      </c>
      <c r="F22" s="12" t="s">
        <v>36</v>
      </c>
      <c r="G22" s="13">
        <v>41640</v>
      </c>
      <c r="H22" s="13">
        <v>44196</v>
      </c>
      <c r="I22" s="10">
        <f>SUM(J22:L22)</f>
        <v>0</v>
      </c>
      <c r="J22" s="10">
        <f>SUM(Y22:AB22)</f>
        <v>0</v>
      </c>
      <c r="K22" s="10">
        <f>SUM(AC22:AF22)</f>
        <v>0</v>
      </c>
      <c r="L22" s="10">
        <f>SUM(AG22:AJ22)</f>
        <v>0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5.5">
      <c r="A23" s="70"/>
      <c r="B23" s="26" t="s">
        <v>34</v>
      </c>
      <c r="C23" s="68">
        <v>3</v>
      </c>
      <c r="D23" s="68"/>
      <c r="E23" s="68"/>
      <c r="F23" s="68"/>
      <c r="G23" s="68"/>
      <c r="H23" s="13">
        <v>44196</v>
      </c>
      <c r="I23" s="10"/>
      <c r="J23" s="10"/>
      <c r="K23" s="10"/>
      <c r="L23" s="10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8.5" customHeight="1">
      <c r="A24" s="70" t="s">
        <v>192</v>
      </c>
      <c r="B24" s="27" t="s">
        <v>200</v>
      </c>
      <c r="C24" s="68"/>
      <c r="D24" s="11" t="s">
        <v>54</v>
      </c>
      <c r="E24" s="11" t="s">
        <v>54</v>
      </c>
      <c r="F24" s="12" t="s">
        <v>286</v>
      </c>
      <c r="G24" s="13">
        <v>41640</v>
      </c>
      <c r="H24" s="13">
        <v>41943</v>
      </c>
      <c r="I24" s="10">
        <f>SUM(J24:L24)</f>
        <v>0</v>
      </c>
      <c r="J24" s="10">
        <f>SUM(Y24:AB24)</f>
        <v>0</v>
      </c>
      <c r="K24" s="10">
        <f>SUM(AC24:AF24)</f>
        <v>0</v>
      </c>
      <c r="L24" s="10">
        <f>SUM(AG24:AJ24)</f>
        <v>0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4.75" customHeight="1">
      <c r="A25" s="70"/>
      <c r="B25" s="26" t="s">
        <v>34</v>
      </c>
      <c r="C25" s="68">
        <v>1</v>
      </c>
      <c r="D25" s="68"/>
      <c r="E25" s="68"/>
      <c r="F25" s="68"/>
      <c r="G25" s="68"/>
      <c r="H25" s="13">
        <v>41943</v>
      </c>
      <c r="I25" s="10"/>
      <c r="J25" s="10"/>
      <c r="K25" s="10"/>
      <c r="L25" s="10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81.75" customHeight="1">
      <c r="A26" s="43"/>
      <c r="B26" s="29" t="s">
        <v>19</v>
      </c>
      <c r="C26" s="8"/>
      <c r="D26" s="8" t="s">
        <v>65</v>
      </c>
      <c r="E26" s="8" t="s">
        <v>72</v>
      </c>
      <c r="F26" s="22" t="s">
        <v>44</v>
      </c>
      <c r="G26" s="52">
        <v>41640</v>
      </c>
      <c r="H26" s="52">
        <v>43465</v>
      </c>
      <c r="I26" s="9">
        <f>SUM(J26:L26)</f>
        <v>0</v>
      </c>
      <c r="J26" s="9">
        <f>SUM(J27+J29+J31+J33+J35+J37+J39+J41+J45)</f>
        <v>0</v>
      </c>
      <c r="K26" s="9">
        <f>SUM(K27+K29+K31+K33+K35+K37+K39+K41+K45)</f>
        <v>0</v>
      </c>
      <c r="L26" s="9">
        <f>SUM(L27+L29+L31+L33+L35+L37+L39+L41+L45)</f>
        <v>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>
        <f>SUM(Y27+Y29+Y31+Y33+Y35+Y41+Y45+Y37+Y39)</f>
        <v>0</v>
      </c>
      <c r="Z26" s="9">
        <f aca="true" t="shared" si="3" ref="Z26:AJ26">SUM(Z27+Z29+Z31+Z33+Z35+Z41+Z45+Z37+Z39)</f>
        <v>0</v>
      </c>
      <c r="AA26" s="9">
        <f t="shared" si="3"/>
        <v>0</v>
      </c>
      <c r="AB26" s="9">
        <f t="shared" si="3"/>
        <v>0</v>
      </c>
      <c r="AC26" s="9">
        <f t="shared" si="3"/>
        <v>0</v>
      </c>
      <c r="AD26" s="9">
        <f t="shared" si="3"/>
        <v>0</v>
      </c>
      <c r="AE26" s="9">
        <f t="shared" si="3"/>
        <v>0</v>
      </c>
      <c r="AF26" s="9">
        <f t="shared" si="3"/>
        <v>0</v>
      </c>
      <c r="AG26" s="9">
        <f t="shared" si="3"/>
        <v>0</v>
      </c>
      <c r="AH26" s="9">
        <f t="shared" si="3"/>
        <v>0</v>
      </c>
      <c r="AI26" s="9">
        <f t="shared" si="3"/>
        <v>0</v>
      </c>
      <c r="AJ26" s="9">
        <f t="shared" si="3"/>
        <v>0</v>
      </c>
    </row>
    <row r="27" spans="1:36" ht="25.5">
      <c r="A27" s="70" t="s">
        <v>141</v>
      </c>
      <c r="B27" s="27" t="s">
        <v>196</v>
      </c>
      <c r="C27" s="68"/>
      <c r="D27" s="11" t="s">
        <v>54</v>
      </c>
      <c r="E27" s="11" t="s">
        <v>54</v>
      </c>
      <c r="F27" s="68" t="s">
        <v>40</v>
      </c>
      <c r="G27" s="13">
        <v>41821</v>
      </c>
      <c r="H27" s="20">
        <v>42124</v>
      </c>
      <c r="I27" s="10">
        <f>SUM(J27:L27)</f>
        <v>0</v>
      </c>
      <c r="J27" s="10">
        <f>SUM(Y27:AB27)</f>
        <v>0</v>
      </c>
      <c r="K27" s="10">
        <f>SUM(AC27:AF27)</f>
        <v>0</v>
      </c>
      <c r="L27" s="10">
        <f>SUM(AG27:AJ27)</f>
        <v>0</v>
      </c>
      <c r="M27" s="68"/>
      <c r="N27" s="75" t="s">
        <v>62</v>
      </c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1"/>
      <c r="Z27" s="2"/>
      <c r="AA27" s="77"/>
      <c r="AB27" s="61"/>
      <c r="AC27" s="2"/>
      <c r="AD27" s="2"/>
      <c r="AE27" s="2"/>
      <c r="AF27" s="2"/>
      <c r="AG27" s="2"/>
      <c r="AH27" s="2"/>
      <c r="AI27" s="2"/>
      <c r="AJ27" s="2"/>
    </row>
    <row r="28" spans="1:36" ht="38.25">
      <c r="A28" s="70"/>
      <c r="B28" s="26" t="s">
        <v>63</v>
      </c>
      <c r="C28" s="68">
        <v>1</v>
      </c>
      <c r="D28" s="11"/>
      <c r="E28" s="11"/>
      <c r="F28" s="68"/>
      <c r="G28" s="68"/>
      <c r="H28" s="20">
        <v>42124</v>
      </c>
      <c r="I28" s="10"/>
      <c r="J28" s="10"/>
      <c r="K28" s="10"/>
      <c r="L28" s="10"/>
      <c r="M28" s="68"/>
      <c r="N28" s="75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37.5" customHeight="1">
      <c r="A29" s="70" t="s">
        <v>142</v>
      </c>
      <c r="B29" s="27" t="s">
        <v>197</v>
      </c>
      <c r="C29" s="68"/>
      <c r="D29" s="11" t="s">
        <v>54</v>
      </c>
      <c r="E29" s="11" t="s">
        <v>54</v>
      </c>
      <c r="F29" s="68" t="s">
        <v>42</v>
      </c>
      <c r="G29" s="13">
        <v>41821</v>
      </c>
      <c r="H29" s="20">
        <v>42124</v>
      </c>
      <c r="I29" s="10">
        <f>SUM(J29:L29)</f>
        <v>0</v>
      </c>
      <c r="J29" s="10">
        <f>SUM(Y29:AB29)</f>
        <v>0</v>
      </c>
      <c r="K29" s="10">
        <f>SUM(AC29:AF29)</f>
        <v>0</v>
      </c>
      <c r="L29" s="10">
        <f>SUM(AG29:AJ29)</f>
        <v>0</v>
      </c>
      <c r="M29" s="68"/>
      <c r="N29" s="75" t="s">
        <v>62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1"/>
      <c r="Z29" s="2"/>
      <c r="AA29" s="61"/>
      <c r="AB29" s="61"/>
      <c r="AC29" s="2"/>
      <c r="AD29" s="2"/>
      <c r="AE29" s="2"/>
      <c r="AF29" s="2"/>
      <c r="AG29" s="2"/>
      <c r="AH29" s="2"/>
      <c r="AI29" s="2"/>
      <c r="AJ29" s="2"/>
    </row>
    <row r="30" spans="1:36" ht="38.25">
      <c r="A30" s="70"/>
      <c r="B30" s="26" t="s">
        <v>63</v>
      </c>
      <c r="C30" s="68">
        <v>1</v>
      </c>
      <c r="D30" s="11"/>
      <c r="E30" s="11"/>
      <c r="F30" s="68"/>
      <c r="G30" s="68"/>
      <c r="H30" s="20">
        <v>42124</v>
      </c>
      <c r="I30" s="10"/>
      <c r="J30" s="10" t="s">
        <v>188</v>
      </c>
      <c r="K30" s="10"/>
      <c r="L30" s="10"/>
      <c r="M30" s="68"/>
      <c r="N30" s="75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38.25">
      <c r="A31" s="70" t="s">
        <v>144</v>
      </c>
      <c r="B31" s="27" t="s">
        <v>71</v>
      </c>
      <c r="C31" s="68"/>
      <c r="D31" s="11" t="s">
        <v>54</v>
      </c>
      <c r="E31" s="11" t="s">
        <v>54</v>
      </c>
      <c r="F31" s="68" t="s">
        <v>41</v>
      </c>
      <c r="G31" s="13">
        <v>41640</v>
      </c>
      <c r="H31" s="20">
        <v>42124</v>
      </c>
      <c r="I31" s="10">
        <f>SUM(J31:L31)</f>
        <v>0</v>
      </c>
      <c r="J31" s="10">
        <f>SUM(Y31:AB31)</f>
        <v>0</v>
      </c>
      <c r="K31" s="10">
        <f>SUM(AC31:AF31)</f>
        <v>0</v>
      </c>
      <c r="L31" s="10">
        <f>SUM(AG31:AJ31)</f>
        <v>0</v>
      </c>
      <c r="M31" s="68"/>
      <c r="N31" s="75" t="s">
        <v>62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77"/>
      <c r="Z31" s="79"/>
      <c r="AA31" s="2"/>
      <c r="AB31" s="61"/>
      <c r="AC31" s="2"/>
      <c r="AD31" s="2"/>
      <c r="AE31" s="2"/>
      <c r="AF31" s="2"/>
      <c r="AG31" s="2"/>
      <c r="AH31" s="2"/>
      <c r="AI31" s="2"/>
      <c r="AJ31" s="2"/>
    </row>
    <row r="32" spans="1:36" ht="38.25">
      <c r="A32" s="70"/>
      <c r="B32" s="26" t="s">
        <v>63</v>
      </c>
      <c r="C32" s="68">
        <v>2</v>
      </c>
      <c r="D32" s="11"/>
      <c r="E32" s="11"/>
      <c r="F32" s="68"/>
      <c r="G32" s="68"/>
      <c r="H32" s="20">
        <v>42124</v>
      </c>
      <c r="I32" s="10"/>
      <c r="J32" s="10"/>
      <c r="K32" s="10"/>
      <c r="L32" s="10"/>
      <c r="M32" s="68"/>
      <c r="N32" s="75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0.75" customHeight="1" hidden="1">
      <c r="A33" s="70" t="s">
        <v>181</v>
      </c>
      <c r="B33" s="27" t="s">
        <v>71</v>
      </c>
      <c r="C33" s="68"/>
      <c r="D33" s="11" t="s">
        <v>54</v>
      </c>
      <c r="E33" s="11" t="s">
        <v>54</v>
      </c>
      <c r="F33" s="68" t="s">
        <v>42</v>
      </c>
      <c r="G33" s="13">
        <v>41821</v>
      </c>
      <c r="H33" s="20">
        <v>42124</v>
      </c>
      <c r="I33" s="10">
        <f>SUM(J33:L33)</f>
        <v>0</v>
      </c>
      <c r="J33" s="10">
        <f>SUM(Y33:AB33)</f>
        <v>0</v>
      </c>
      <c r="K33" s="10">
        <f>SUM(AC33:AF33)</f>
        <v>0</v>
      </c>
      <c r="L33" s="10">
        <f>SUM(AG33:AJ33)</f>
        <v>0</v>
      </c>
      <c r="M33" s="68"/>
      <c r="N33" s="75" t="s">
        <v>62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1"/>
      <c r="Z33" s="2"/>
      <c r="AA33" s="61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38.25" hidden="1">
      <c r="A34" s="70"/>
      <c r="B34" s="26" t="s">
        <v>63</v>
      </c>
      <c r="C34" s="68">
        <v>1</v>
      </c>
      <c r="D34" s="11"/>
      <c r="E34" s="11"/>
      <c r="F34" s="68"/>
      <c r="G34" s="68"/>
      <c r="H34" s="20">
        <v>42124</v>
      </c>
      <c r="I34" s="10"/>
      <c r="J34" s="10"/>
      <c r="K34" s="10"/>
      <c r="L34" s="10"/>
      <c r="M34" s="68"/>
      <c r="N34" s="75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43.5" customHeight="1">
      <c r="A35" s="70" t="s">
        <v>182</v>
      </c>
      <c r="B35" s="27" t="s">
        <v>225</v>
      </c>
      <c r="C35" s="68"/>
      <c r="D35" s="11" t="s">
        <v>54</v>
      </c>
      <c r="E35" s="11" t="s">
        <v>54</v>
      </c>
      <c r="F35" s="68" t="s">
        <v>226</v>
      </c>
      <c r="G35" s="13">
        <v>41883</v>
      </c>
      <c r="H35" s="20">
        <v>42124</v>
      </c>
      <c r="I35" s="10">
        <f>SUM(J35:L35)</f>
        <v>0</v>
      </c>
      <c r="J35" s="10">
        <f>SUM(Y35:AB35)</f>
        <v>0</v>
      </c>
      <c r="K35" s="10">
        <f>SUM(AC35:AF35)</f>
        <v>0</v>
      </c>
      <c r="L35" s="10">
        <f>SUM(AG35:AJ35)</f>
        <v>0</v>
      </c>
      <c r="M35" s="68"/>
      <c r="N35" s="75" t="s">
        <v>62</v>
      </c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1"/>
      <c r="Z35" s="2"/>
      <c r="AA35" s="61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37.5" customHeight="1">
      <c r="A36" s="70"/>
      <c r="B36" s="26" t="s">
        <v>63</v>
      </c>
      <c r="C36" s="68">
        <v>1</v>
      </c>
      <c r="D36" s="11"/>
      <c r="E36" s="11"/>
      <c r="F36" s="68"/>
      <c r="G36" s="68"/>
      <c r="H36" s="13">
        <v>42124</v>
      </c>
      <c r="I36" s="10"/>
      <c r="J36" s="10"/>
      <c r="K36" s="10"/>
      <c r="L36" s="10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67.5">
      <c r="A37" s="70" t="s">
        <v>183</v>
      </c>
      <c r="B37" s="27" t="s">
        <v>203</v>
      </c>
      <c r="C37" s="68"/>
      <c r="D37" s="74" t="s">
        <v>180</v>
      </c>
      <c r="E37" s="11" t="s">
        <v>54</v>
      </c>
      <c r="F37" s="68" t="s">
        <v>204</v>
      </c>
      <c r="G37" s="13">
        <v>41640</v>
      </c>
      <c r="H37" s="20">
        <v>42185</v>
      </c>
      <c r="I37" s="10">
        <f>SUM(J37:L37)</f>
        <v>0</v>
      </c>
      <c r="J37" s="10">
        <f>SUM(Y37:AB37)</f>
        <v>0</v>
      </c>
      <c r="K37" s="10">
        <f>SUM(AC37:AF37)</f>
        <v>0</v>
      </c>
      <c r="L37" s="10">
        <f>SUM(AG37:AJ37)</f>
        <v>0</v>
      </c>
      <c r="M37" s="68"/>
      <c r="N37" s="68" t="s">
        <v>62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79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38.25">
      <c r="A38" s="70"/>
      <c r="B38" s="26" t="s">
        <v>63</v>
      </c>
      <c r="C38" s="68">
        <v>1</v>
      </c>
      <c r="D38" s="11"/>
      <c r="E38" s="11"/>
      <c r="F38" s="68"/>
      <c r="G38" s="68"/>
      <c r="H38" s="13">
        <v>41820</v>
      </c>
      <c r="I38" s="10"/>
      <c r="J38" s="10"/>
      <c r="K38" s="10"/>
      <c r="L38" s="10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25.5" hidden="1">
      <c r="A39" s="70" t="s">
        <v>184</v>
      </c>
      <c r="B39" s="27" t="s">
        <v>202</v>
      </c>
      <c r="C39" s="68"/>
      <c r="D39" s="11" t="s">
        <v>54</v>
      </c>
      <c r="E39" s="11" t="s">
        <v>54</v>
      </c>
      <c r="F39" s="68" t="s">
        <v>205</v>
      </c>
      <c r="G39" s="13">
        <v>41640</v>
      </c>
      <c r="H39" s="20">
        <v>41820</v>
      </c>
      <c r="I39" s="10">
        <f>SUM(J39:L39)</f>
        <v>0</v>
      </c>
      <c r="J39" s="10">
        <f>SUM(Y39:AB39)</f>
        <v>0</v>
      </c>
      <c r="K39" s="10">
        <f>SUM(AC39:AF39)</f>
        <v>0</v>
      </c>
      <c r="L39" s="10">
        <f>SUM(AG39:AJ39)</f>
        <v>0</v>
      </c>
      <c r="M39" s="68"/>
      <c r="N39" s="68" t="s">
        <v>62</v>
      </c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79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38.25" hidden="1">
      <c r="A40" s="70"/>
      <c r="B40" s="26" t="s">
        <v>63</v>
      </c>
      <c r="C40" s="68">
        <v>1</v>
      </c>
      <c r="D40" s="11"/>
      <c r="E40" s="11"/>
      <c r="F40" s="68"/>
      <c r="G40" s="68"/>
      <c r="H40" s="13">
        <v>41820</v>
      </c>
      <c r="I40" s="10"/>
      <c r="J40" s="10"/>
      <c r="K40" s="10"/>
      <c r="L40" s="10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67.5">
      <c r="A41" s="70" t="s">
        <v>184</v>
      </c>
      <c r="B41" s="27" t="s">
        <v>143</v>
      </c>
      <c r="C41" s="68"/>
      <c r="D41" s="68" t="s">
        <v>180</v>
      </c>
      <c r="E41" s="11" t="s">
        <v>54</v>
      </c>
      <c r="F41" s="68" t="s">
        <v>55</v>
      </c>
      <c r="G41" s="13">
        <v>42005</v>
      </c>
      <c r="H41" s="13">
        <v>43100</v>
      </c>
      <c r="I41" s="10">
        <f>SUM(J41:L41)</f>
        <v>0</v>
      </c>
      <c r="J41" s="10">
        <f>SUM(Y41:AB41)</f>
        <v>0</v>
      </c>
      <c r="K41" s="10">
        <f>SUM(AC41:AF41)</f>
        <v>0</v>
      </c>
      <c r="L41" s="10">
        <f>SUM(AG41:AJ41)</f>
        <v>0</v>
      </c>
      <c r="M41" s="68"/>
      <c r="N41" s="68" t="s">
        <v>62</v>
      </c>
      <c r="O41" s="68" t="s">
        <v>62</v>
      </c>
      <c r="P41" s="68"/>
      <c r="Q41" s="68"/>
      <c r="R41" s="68" t="s">
        <v>62</v>
      </c>
      <c r="S41" s="68" t="s">
        <v>62</v>
      </c>
      <c r="T41" s="68"/>
      <c r="U41" s="68"/>
      <c r="V41" s="68" t="s">
        <v>62</v>
      </c>
      <c r="W41" s="68" t="s">
        <v>62</v>
      </c>
      <c r="X41" s="68"/>
      <c r="Y41" s="64"/>
      <c r="Z41" s="2"/>
      <c r="AA41" s="80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38.25">
      <c r="A42" s="70"/>
      <c r="B42" s="30" t="s">
        <v>68</v>
      </c>
      <c r="C42" s="68">
        <v>2</v>
      </c>
      <c r="D42" s="68"/>
      <c r="E42" s="68"/>
      <c r="F42" s="68"/>
      <c r="G42" s="68"/>
      <c r="H42" s="13">
        <v>42369</v>
      </c>
      <c r="I42" s="10"/>
      <c r="J42" s="10"/>
      <c r="K42" s="10"/>
      <c r="L42" s="10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38.25">
      <c r="A43" s="70"/>
      <c r="B43" s="30" t="s">
        <v>69</v>
      </c>
      <c r="C43" s="68">
        <v>2</v>
      </c>
      <c r="D43" s="68"/>
      <c r="E43" s="68"/>
      <c r="F43" s="68"/>
      <c r="G43" s="68"/>
      <c r="H43" s="13">
        <v>42735</v>
      </c>
      <c r="I43" s="10"/>
      <c r="J43" s="10"/>
      <c r="K43" s="10"/>
      <c r="L43" s="10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38.25">
      <c r="A44" s="70"/>
      <c r="B44" s="30" t="s">
        <v>234</v>
      </c>
      <c r="C44" s="68">
        <v>2</v>
      </c>
      <c r="D44" s="68"/>
      <c r="E44" s="68"/>
      <c r="F44" s="68"/>
      <c r="G44" s="68"/>
      <c r="H44" s="13">
        <v>43100</v>
      </c>
      <c r="I44" s="10"/>
      <c r="J44" s="10"/>
      <c r="K44" s="10"/>
      <c r="L44" s="10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56.25">
      <c r="A45" s="70" t="s">
        <v>201</v>
      </c>
      <c r="B45" s="27" t="s">
        <v>145</v>
      </c>
      <c r="C45" s="68"/>
      <c r="D45" s="11" t="s">
        <v>54</v>
      </c>
      <c r="E45" s="11" t="s">
        <v>54</v>
      </c>
      <c r="F45" s="68" t="s">
        <v>146</v>
      </c>
      <c r="G45" s="13">
        <v>42005</v>
      </c>
      <c r="H45" s="13">
        <v>43100</v>
      </c>
      <c r="I45" s="10">
        <f>SUM(J45:L45)</f>
        <v>0</v>
      </c>
      <c r="J45" s="10">
        <f>SUM(Y45:AB45)</f>
        <v>0</v>
      </c>
      <c r="K45" s="10">
        <f>SUM(AC45:AF45)</f>
        <v>0</v>
      </c>
      <c r="L45" s="10">
        <f>SUM(AG45:AJ45)</f>
        <v>0</v>
      </c>
      <c r="M45" s="68"/>
      <c r="N45" s="68" t="s">
        <v>62</v>
      </c>
      <c r="O45" s="68" t="s">
        <v>62</v>
      </c>
      <c r="P45" s="68"/>
      <c r="Q45" s="68"/>
      <c r="R45" s="68" t="s">
        <v>62</v>
      </c>
      <c r="S45" s="68" t="s">
        <v>62</v>
      </c>
      <c r="T45" s="68"/>
      <c r="U45" s="68"/>
      <c r="V45" s="68" t="s">
        <v>62</v>
      </c>
      <c r="W45" s="68" t="s">
        <v>62</v>
      </c>
      <c r="X45" s="68"/>
      <c r="Y45" s="64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38.25">
      <c r="A46" s="70"/>
      <c r="B46" s="30" t="s">
        <v>68</v>
      </c>
      <c r="C46" s="68">
        <v>2</v>
      </c>
      <c r="D46" s="68"/>
      <c r="E46" s="68"/>
      <c r="F46" s="68"/>
      <c r="G46" s="75"/>
      <c r="H46" s="13">
        <v>42369</v>
      </c>
      <c r="I46" s="10"/>
      <c r="J46" s="10"/>
      <c r="K46" s="10"/>
      <c r="L46" s="10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38.25">
      <c r="A47" s="70"/>
      <c r="B47" s="30" t="s">
        <v>69</v>
      </c>
      <c r="C47" s="68">
        <v>2</v>
      </c>
      <c r="D47" s="68"/>
      <c r="E47" s="68"/>
      <c r="F47" s="68"/>
      <c r="G47" s="75"/>
      <c r="H47" s="13">
        <v>42735</v>
      </c>
      <c r="I47" s="10"/>
      <c r="J47" s="10"/>
      <c r="K47" s="10"/>
      <c r="L47" s="10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38.25">
      <c r="A48" s="70"/>
      <c r="B48" s="30" t="s">
        <v>234</v>
      </c>
      <c r="C48" s="68">
        <v>2</v>
      </c>
      <c r="D48" s="68"/>
      <c r="E48" s="68"/>
      <c r="F48" s="68"/>
      <c r="G48" s="75"/>
      <c r="H48" s="13">
        <v>43100</v>
      </c>
      <c r="I48" s="10"/>
      <c r="J48" s="10"/>
      <c r="K48" s="10"/>
      <c r="L48" s="10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89.25">
      <c r="A49" s="43" t="s">
        <v>83</v>
      </c>
      <c r="B49" s="24" t="s">
        <v>37</v>
      </c>
      <c r="C49" s="8"/>
      <c r="D49" s="8" t="s">
        <v>180</v>
      </c>
      <c r="E49" s="8" t="s">
        <v>72</v>
      </c>
      <c r="F49" s="22" t="s">
        <v>45</v>
      </c>
      <c r="G49" s="52">
        <v>42370</v>
      </c>
      <c r="H49" s="52">
        <v>43465</v>
      </c>
      <c r="I49" s="9">
        <f>SUM(J49:L49)</f>
        <v>296</v>
      </c>
      <c r="J49" s="9">
        <f>SUM(J50+J54+J58+J62+J66+J69+J72)</f>
        <v>206</v>
      </c>
      <c r="K49" s="9">
        <f>SUM(K50+K54+K58+K62+K66+K69+K72)</f>
        <v>45</v>
      </c>
      <c r="L49" s="9">
        <f>SUM(L50+L54+L58+L62+L66+L69+L72)</f>
        <v>45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>
        <f aca="true" t="shared" si="4" ref="Y49:AJ49">SUM(Y50+Y54+Y58+Y62+Y66+Y69+Y72)</f>
        <v>206</v>
      </c>
      <c r="Z49" s="9">
        <f t="shared" si="4"/>
        <v>0</v>
      </c>
      <c r="AA49" s="9">
        <f t="shared" si="4"/>
        <v>0</v>
      </c>
      <c r="AB49" s="9">
        <f t="shared" si="4"/>
        <v>0</v>
      </c>
      <c r="AC49" s="9">
        <f t="shared" si="4"/>
        <v>45</v>
      </c>
      <c r="AD49" s="9">
        <f t="shared" si="4"/>
        <v>0</v>
      </c>
      <c r="AE49" s="9">
        <f t="shared" si="4"/>
        <v>0</v>
      </c>
      <c r="AF49" s="9">
        <f t="shared" si="4"/>
        <v>0</v>
      </c>
      <c r="AG49" s="9">
        <f t="shared" si="4"/>
        <v>45</v>
      </c>
      <c r="AH49" s="9">
        <f t="shared" si="4"/>
        <v>0</v>
      </c>
      <c r="AI49" s="9">
        <f t="shared" si="4"/>
        <v>0</v>
      </c>
      <c r="AJ49" s="9">
        <f t="shared" si="4"/>
        <v>0</v>
      </c>
    </row>
    <row r="50" spans="1:36" ht="67.5">
      <c r="A50" s="70" t="s">
        <v>82</v>
      </c>
      <c r="B50" s="38" t="s">
        <v>81</v>
      </c>
      <c r="C50" s="68"/>
      <c r="D50" s="11" t="s">
        <v>54</v>
      </c>
      <c r="E50" s="11" t="s">
        <v>54</v>
      </c>
      <c r="F50" s="68" t="s">
        <v>80</v>
      </c>
      <c r="G50" s="13">
        <v>42370</v>
      </c>
      <c r="H50" s="13">
        <v>43465</v>
      </c>
      <c r="I50" s="10">
        <f>SUM(J50:L50)</f>
        <v>0</v>
      </c>
      <c r="J50" s="10">
        <f>SUM(Y50:AB50)</f>
        <v>0</v>
      </c>
      <c r="K50" s="10">
        <f>SUM(AC50:AF50)</f>
        <v>0</v>
      </c>
      <c r="L50" s="10">
        <f>SUM(AG50:AJ50)</f>
        <v>0</v>
      </c>
      <c r="M50" s="68"/>
      <c r="N50" s="68"/>
      <c r="O50" s="68" t="s">
        <v>62</v>
      </c>
      <c r="P50" s="68" t="s">
        <v>62</v>
      </c>
      <c r="Q50" s="68"/>
      <c r="R50" s="68"/>
      <c r="S50" s="68" t="s">
        <v>62</v>
      </c>
      <c r="T50" s="68" t="s">
        <v>62</v>
      </c>
      <c r="U50" s="68"/>
      <c r="V50" s="68"/>
      <c r="W50" s="68" t="s">
        <v>62</v>
      </c>
      <c r="X50" s="68" t="s">
        <v>62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51">
      <c r="A51" s="70"/>
      <c r="B51" s="30" t="s">
        <v>78</v>
      </c>
      <c r="C51" s="68">
        <v>3</v>
      </c>
      <c r="D51" s="68"/>
      <c r="E51" s="68"/>
      <c r="F51" s="68"/>
      <c r="G51" s="86"/>
      <c r="H51" s="13">
        <v>42735</v>
      </c>
      <c r="I51" s="10"/>
      <c r="J51" s="10"/>
      <c r="K51" s="10"/>
      <c r="L51" s="10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51">
      <c r="A52" s="70"/>
      <c r="B52" s="30" t="s">
        <v>79</v>
      </c>
      <c r="C52" s="68">
        <v>3</v>
      </c>
      <c r="D52" s="68"/>
      <c r="E52" s="68"/>
      <c r="F52" s="68"/>
      <c r="G52" s="86"/>
      <c r="H52" s="13">
        <v>43100</v>
      </c>
      <c r="I52" s="10"/>
      <c r="J52" s="10"/>
      <c r="K52" s="10"/>
      <c r="L52" s="10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51">
      <c r="A53" s="70"/>
      <c r="B53" s="30" t="s">
        <v>235</v>
      </c>
      <c r="C53" s="68">
        <v>3</v>
      </c>
      <c r="D53" s="68"/>
      <c r="E53" s="68"/>
      <c r="F53" s="68"/>
      <c r="G53" s="86"/>
      <c r="H53" s="13">
        <v>43465</v>
      </c>
      <c r="I53" s="10"/>
      <c r="J53" s="10"/>
      <c r="K53" s="10"/>
      <c r="L53" s="10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78.75">
      <c r="A54" s="70" t="s">
        <v>84</v>
      </c>
      <c r="B54" s="31" t="s">
        <v>206</v>
      </c>
      <c r="C54" s="68"/>
      <c r="D54" s="11" t="s">
        <v>54</v>
      </c>
      <c r="E54" s="11" t="s">
        <v>54</v>
      </c>
      <c r="F54" s="21" t="s">
        <v>147</v>
      </c>
      <c r="G54" s="13">
        <v>42370</v>
      </c>
      <c r="H54" s="13">
        <v>43465</v>
      </c>
      <c r="I54" s="10">
        <f>SUM(J54:L54)</f>
        <v>135</v>
      </c>
      <c r="J54" s="10">
        <f>SUM(Y54:AB54)</f>
        <v>45</v>
      </c>
      <c r="K54" s="10">
        <f>SUM(AC54:AF54)</f>
        <v>45</v>
      </c>
      <c r="L54" s="10">
        <f>SUM(AG54:AJ54)</f>
        <v>45</v>
      </c>
      <c r="M54" s="68"/>
      <c r="N54" s="68" t="s">
        <v>62</v>
      </c>
      <c r="O54" s="68" t="s">
        <v>62</v>
      </c>
      <c r="P54" s="68" t="s">
        <v>62</v>
      </c>
      <c r="Q54" s="68"/>
      <c r="R54" s="68" t="s">
        <v>62</v>
      </c>
      <c r="S54" s="68" t="s">
        <v>62</v>
      </c>
      <c r="T54" s="68" t="s">
        <v>62</v>
      </c>
      <c r="U54" s="68"/>
      <c r="V54" s="68" t="s">
        <v>62</v>
      </c>
      <c r="W54" s="68" t="s">
        <v>62</v>
      </c>
      <c r="X54" s="68" t="s">
        <v>62</v>
      </c>
      <c r="Y54" s="64">
        <v>45</v>
      </c>
      <c r="Z54" s="79"/>
      <c r="AA54" s="2"/>
      <c r="AB54" s="61"/>
      <c r="AC54" s="2">
        <v>45</v>
      </c>
      <c r="AD54" s="2"/>
      <c r="AE54" s="2"/>
      <c r="AF54" s="2"/>
      <c r="AG54" s="2">
        <v>45</v>
      </c>
      <c r="AH54" s="2"/>
      <c r="AI54" s="2"/>
      <c r="AJ54" s="2"/>
    </row>
    <row r="55" spans="1:36" ht="51">
      <c r="A55" s="70"/>
      <c r="B55" s="30" t="s">
        <v>85</v>
      </c>
      <c r="C55" s="68">
        <v>3</v>
      </c>
      <c r="D55" s="11"/>
      <c r="E55" s="68"/>
      <c r="F55" s="68"/>
      <c r="G55" s="86"/>
      <c r="H55" s="13">
        <v>42735</v>
      </c>
      <c r="I55" s="10"/>
      <c r="J55" s="10"/>
      <c r="K55" s="10"/>
      <c r="L55" s="10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51">
      <c r="A56" s="70"/>
      <c r="B56" s="30" t="s">
        <v>86</v>
      </c>
      <c r="C56" s="68">
        <v>3</v>
      </c>
      <c r="D56" s="11"/>
      <c r="E56" s="68"/>
      <c r="F56" s="68"/>
      <c r="G56" s="86"/>
      <c r="H56" s="13">
        <v>43100</v>
      </c>
      <c r="I56" s="10"/>
      <c r="J56" s="10"/>
      <c r="K56" s="10"/>
      <c r="L56" s="10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51">
      <c r="A57" s="70"/>
      <c r="B57" s="30" t="s">
        <v>236</v>
      </c>
      <c r="C57" s="68">
        <v>3</v>
      </c>
      <c r="D57" s="68"/>
      <c r="E57" s="68"/>
      <c r="F57" s="68"/>
      <c r="G57" s="86"/>
      <c r="H57" s="13">
        <v>43465</v>
      </c>
      <c r="I57" s="10"/>
      <c r="J57" s="10"/>
      <c r="K57" s="10"/>
      <c r="L57" s="10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45">
      <c r="A58" s="70" t="s">
        <v>87</v>
      </c>
      <c r="B58" s="31" t="s">
        <v>148</v>
      </c>
      <c r="C58" s="68"/>
      <c r="D58" s="11" t="s">
        <v>54</v>
      </c>
      <c r="E58" s="11" t="s">
        <v>54</v>
      </c>
      <c r="F58" s="45" t="s">
        <v>29</v>
      </c>
      <c r="G58" s="13">
        <v>42370</v>
      </c>
      <c r="H58" s="13">
        <v>43465</v>
      </c>
      <c r="I58" s="10">
        <f>SUM(J58:L58)</f>
        <v>161</v>
      </c>
      <c r="J58" s="10">
        <f>SUM(Y58:AB58)</f>
        <v>161</v>
      </c>
      <c r="K58" s="10">
        <f>SUM(AC58:AF58)</f>
        <v>0</v>
      </c>
      <c r="L58" s="10">
        <f>SUM(AG58:AJ58)</f>
        <v>0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4">
        <v>161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51">
      <c r="A59" s="70"/>
      <c r="B59" s="32" t="s">
        <v>287</v>
      </c>
      <c r="C59" s="68">
        <v>2</v>
      </c>
      <c r="D59" s="68"/>
      <c r="E59" s="68"/>
      <c r="F59" s="68"/>
      <c r="G59" s="86"/>
      <c r="H59" s="13">
        <v>42735</v>
      </c>
      <c r="I59" s="10"/>
      <c r="J59" s="10"/>
      <c r="K59" s="10"/>
      <c r="L59" s="10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51">
      <c r="A60" s="70"/>
      <c r="B60" s="32" t="s">
        <v>288</v>
      </c>
      <c r="C60" s="68">
        <v>3</v>
      </c>
      <c r="D60" s="68"/>
      <c r="E60" s="68"/>
      <c r="F60" s="68"/>
      <c r="G60" s="86"/>
      <c r="H60" s="13">
        <v>43100</v>
      </c>
      <c r="I60" s="10"/>
      <c r="J60" s="10"/>
      <c r="K60" s="10"/>
      <c r="L60" s="10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51">
      <c r="A61" s="70"/>
      <c r="B61" s="32" t="s">
        <v>288</v>
      </c>
      <c r="C61" s="68">
        <v>3</v>
      </c>
      <c r="D61" s="68"/>
      <c r="E61" s="68"/>
      <c r="F61" s="68"/>
      <c r="G61" s="86"/>
      <c r="H61" s="13">
        <v>43465</v>
      </c>
      <c r="I61" s="10"/>
      <c r="J61" s="10"/>
      <c r="K61" s="10"/>
      <c r="L61" s="10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93.5" customHeight="1">
      <c r="A62" s="70" t="s">
        <v>88</v>
      </c>
      <c r="B62" s="72" t="s">
        <v>89</v>
      </c>
      <c r="C62" s="68"/>
      <c r="D62" s="11" t="s">
        <v>54</v>
      </c>
      <c r="E62" s="11" t="s">
        <v>54</v>
      </c>
      <c r="F62" s="67" t="s">
        <v>90</v>
      </c>
      <c r="G62" s="13">
        <v>42370</v>
      </c>
      <c r="H62" s="13">
        <v>43465</v>
      </c>
      <c r="I62" s="10">
        <f>SUM(J62:L62)</f>
        <v>0</v>
      </c>
      <c r="J62" s="63">
        <f>SUM(Y62:AB62)</f>
        <v>0</v>
      </c>
      <c r="K62" s="63">
        <f>SUM(AC62:AF62)</f>
        <v>0</v>
      </c>
      <c r="L62" s="63">
        <f>SUM(AG62:AJ62)</f>
        <v>0</v>
      </c>
      <c r="M62" s="68"/>
      <c r="N62" s="68"/>
      <c r="O62" s="68" t="s">
        <v>62</v>
      </c>
      <c r="P62" s="68" t="s">
        <v>62</v>
      </c>
      <c r="Q62" s="68"/>
      <c r="R62" s="68"/>
      <c r="S62" s="68" t="s">
        <v>62</v>
      </c>
      <c r="T62" s="68" t="s">
        <v>62</v>
      </c>
      <c r="U62" s="68"/>
      <c r="V62" s="68"/>
      <c r="W62" s="68" t="s">
        <v>62</v>
      </c>
      <c r="X62" s="68" t="s">
        <v>62</v>
      </c>
      <c r="Y62" s="64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51">
      <c r="A63" s="70"/>
      <c r="B63" s="32" t="s">
        <v>289</v>
      </c>
      <c r="C63" s="68">
        <v>3</v>
      </c>
      <c r="D63" s="11"/>
      <c r="E63" s="11"/>
      <c r="F63" s="68"/>
      <c r="G63" s="86"/>
      <c r="H63" s="13">
        <v>42735</v>
      </c>
      <c r="I63" s="10"/>
      <c r="J63" s="10"/>
      <c r="K63" s="10"/>
      <c r="L63" s="10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51">
      <c r="A64" s="70"/>
      <c r="B64" s="32" t="s">
        <v>290</v>
      </c>
      <c r="C64" s="68">
        <v>3</v>
      </c>
      <c r="D64" s="11"/>
      <c r="E64" s="11"/>
      <c r="F64" s="68"/>
      <c r="G64" s="86"/>
      <c r="H64" s="13">
        <v>43100</v>
      </c>
      <c r="I64" s="10"/>
      <c r="J64" s="10"/>
      <c r="K64" s="10"/>
      <c r="L64" s="10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51">
      <c r="A65" s="70"/>
      <c r="B65" s="32" t="s">
        <v>291</v>
      </c>
      <c r="C65" s="68">
        <v>3</v>
      </c>
      <c r="D65" s="68"/>
      <c r="E65" s="68"/>
      <c r="F65" s="68"/>
      <c r="G65" s="86"/>
      <c r="H65" s="13">
        <v>43465</v>
      </c>
      <c r="I65" s="10"/>
      <c r="J65" s="10"/>
      <c r="K65" s="10"/>
      <c r="L65" s="10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51">
      <c r="A66" s="89" t="s">
        <v>292</v>
      </c>
      <c r="B66" s="91" t="s">
        <v>293</v>
      </c>
      <c r="C66" s="88"/>
      <c r="D66" s="8" t="s">
        <v>294</v>
      </c>
      <c r="E66" s="8" t="s">
        <v>72</v>
      </c>
      <c r="F66" s="88" t="s">
        <v>295</v>
      </c>
      <c r="G66" s="13">
        <v>42370</v>
      </c>
      <c r="H66" s="13">
        <v>43100</v>
      </c>
      <c r="I66" s="10">
        <f>SUM(J66:L66)</f>
        <v>0</v>
      </c>
      <c r="J66" s="63">
        <f>SUM(Y66:AB66)</f>
        <v>0</v>
      </c>
      <c r="K66" s="63">
        <f>SUM(AC66:AF66)</f>
        <v>0</v>
      </c>
      <c r="L66" s="63">
        <f>SUM(AG66:AJ66)</f>
        <v>0</v>
      </c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63.75">
      <c r="A67" s="89"/>
      <c r="B67" s="32" t="s">
        <v>296</v>
      </c>
      <c r="C67" s="88"/>
      <c r="D67" s="8"/>
      <c r="E67" s="8"/>
      <c r="F67" s="88"/>
      <c r="G67" s="88"/>
      <c r="H67" s="13">
        <v>42735</v>
      </c>
      <c r="I67" s="10"/>
      <c r="J67" s="10"/>
      <c r="K67" s="10"/>
      <c r="L67" s="10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63.75">
      <c r="A68" s="89"/>
      <c r="B68" s="32" t="s">
        <v>297</v>
      </c>
      <c r="C68" s="88"/>
      <c r="D68" s="8"/>
      <c r="E68" s="8"/>
      <c r="F68" s="88"/>
      <c r="G68" s="88"/>
      <c r="H68" s="13">
        <v>43100</v>
      </c>
      <c r="I68" s="10"/>
      <c r="J68" s="10"/>
      <c r="K68" s="10"/>
      <c r="L68" s="10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51">
      <c r="A69" s="89" t="s">
        <v>298</v>
      </c>
      <c r="B69" s="91" t="s">
        <v>299</v>
      </c>
      <c r="C69" s="88"/>
      <c r="D69" s="8" t="s">
        <v>294</v>
      </c>
      <c r="E69" s="8" t="s">
        <v>72</v>
      </c>
      <c r="F69" s="88" t="s">
        <v>295</v>
      </c>
      <c r="G69" s="13">
        <v>42370</v>
      </c>
      <c r="H69" s="13">
        <v>43100</v>
      </c>
      <c r="I69" s="10">
        <f>SUM(J69:L69)</f>
        <v>0</v>
      </c>
      <c r="J69" s="63">
        <f>SUM(Y69:AB69)</f>
        <v>0</v>
      </c>
      <c r="K69" s="63">
        <f>SUM(AC69:AF69)</f>
        <v>0</v>
      </c>
      <c r="L69" s="63">
        <f>SUM(AG69:AJ69)</f>
        <v>0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51">
      <c r="A70" s="89"/>
      <c r="B70" s="32" t="s">
        <v>300</v>
      </c>
      <c r="C70" s="88"/>
      <c r="D70" s="8"/>
      <c r="E70" s="8"/>
      <c r="F70" s="88"/>
      <c r="G70" s="88"/>
      <c r="H70" s="13">
        <v>42735</v>
      </c>
      <c r="I70" s="10"/>
      <c r="J70" s="10"/>
      <c r="K70" s="10"/>
      <c r="L70" s="10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51">
      <c r="A71" s="89"/>
      <c r="B71" s="32" t="s">
        <v>301</v>
      </c>
      <c r="C71" s="88"/>
      <c r="D71" s="88"/>
      <c r="E71" s="88"/>
      <c r="F71" s="92"/>
      <c r="G71" s="88"/>
      <c r="H71" s="13">
        <v>43100</v>
      </c>
      <c r="I71" s="10"/>
      <c r="J71" s="10"/>
      <c r="K71" s="10"/>
      <c r="L71" s="10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51">
      <c r="A72" s="89" t="s">
        <v>302</v>
      </c>
      <c r="B72" s="91" t="s">
        <v>303</v>
      </c>
      <c r="C72" s="88"/>
      <c r="D72" s="8" t="s">
        <v>294</v>
      </c>
      <c r="E72" s="8" t="s">
        <v>72</v>
      </c>
      <c r="F72" s="88" t="s">
        <v>295</v>
      </c>
      <c r="G72" s="13">
        <v>42370</v>
      </c>
      <c r="H72" s="13">
        <v>43100</v>
      </c>
      <c r="I72" s="10">
        <f>SUM(J72:L72)</f>
        <v>0</v>
      </c>
      <c r="J72" s="63">
        <f>SUM(Y72:AB72)</f>
        <v>0</v>
      </c>
      <c r="K72" s="63">
        <f>SUM(AC72:AF72)</f>
        <v>0</v>
      </c>
      <c r="L72" s="63">
        <f>SUM(AG72:AJ72)</f>
        <v>0</v>
      </c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51">
      <c r="A73" s="89"/>
      <c r="B73" s="32" t="s">
        <v>304</v>
      </c>
      <c r="C73" s="88"/>
      <c r="D73" s="8"/>
      <c r="E73" s="8"/>
      <c r="F73" s="88" t="s">
        <v>305</v>
      </c>
      <c r="G73" s="88"/>
      <c r="H73" s="13">
        <v>42735</v>
      </c>
      <c r="I73" s="10"/>
      <c r="J73" s="10"/>
      <c r="K73" s="10"/>
      <c r="L73" s="10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51">
      <c r="A74" s="89"/>
      <c r="B74" s="32" t="s">
        <v>306</v>
      </c>
      <c r="C74" s="88"/>
      <c r="D74" s="8"/>
      <c r="E74" s="8"/>
      <c r="F74" s="88" t="s">
        <v>305</v>
      </c>
      <c r="G74" s="88"/>
      <c r="H74" s="13">
        <v>43100</v>
      </c>
      <c r="I74" s="10"/>
      <c r="J74" s="10"/>
      <c r="K74" s="10"/>
      <c r="L74" s="10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63.75">
      <c r="A75" s="43" t="s">
        <v>91</v>
      </c>
      <c r="B75" s="24" t="s">
        <v>20</v>
      </c>
      <c r="C75" s="8"/>
      <c r="D75" s="8" t="s">
        <v>180</v>
      </c>
      <c r="E75" s="8" t="s">
        <v>72</v>
      </c>
      <c r="F75" s="22" t="s">
        <v>46</v>
      </c>
      <c r="G75" s="52">
        <v>42370</v>
      </c>
      <c r="H75" s="52">
        <v>43465</v>
      </c>
      <c r="I75" s="9">
        <f>SUM(J75:L75)</f>
        <v>1098141.6209999998</v>
      </c>
      <c r="J75" s="9">
        <f>SUM(J76+J100+J112+J80+J84+J88+J92+J96+J104+J108)</f>
        <v>383448.08999999997</v>
      </c>
      <c r="K75" s="9">
        <f>SUM(K76+K100+K112+K80+K84+K88+K92+K96+K104+K108)</f>
        <v>368042.175</v>
      </c>
      <c r="L75" s="9">
        <f>SUM(L76+L100+L112+L80+L84+L88+L92+L96+L104+L108)</f>
        <v>346651.356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0">
        <f aca="true" t="shared" si="5" ref="Y75:AJ75">SUM(Y76+Y100+Y112+Y80+Y84+Y88+Y92+Y96+Y104+Y108)</f>
        <v>40485.990000000005</v>
      </c>
      <c r="Z75" s="90">
        <f t="shared" si="5"/>
        <v>17347.5</v>
      </c>
      <c r="AA75" s="90">
        <f t="shared" si="5"/>
        <v>325614.6</v>
      </c>
      <c r="AB75" s="90">
        <f t="shared" si="5"/>
        <v>0</v>
      </c>
      <c r="AC75" s="90">
        <f t="shared" si="5"/>
        <v>43738.819</v>
      </c>
      <c r="AD75" s="90">
        <f t="shared" si="5"/>
        <v>17347.5</v>
      </c>
      <c r="AE75" s="90">
        <f t="shared" si="5"/>
        <v>306955.756</v>
      </c>
      <c r="AF75" s="90">
        <f t="shared" si="5"/>
        <v>0</v>
      </c>
      <c r="AG75" s="90">
        <f t="shared" si="5"/>
        <v>28366.959</v>
      </c>
      <c r="AH75" s="90">
        <f t="shared" si="5"/>
        <v>17347.5</v>
      </c>
      <c r="AI75" s="90">
        <f t="shared" si="5"/>
        <v>300936.897</v>
      </c>
      <c r="AJ75" s="90">
        <f t="shared" si="5"/>
        <v>0</v>
      </c>
    </row>
    <row r="76" spans="1:36" ht="45">
      <c r="A76" s="70" t="s">
        <v>92</v>
      </c>
      <c r="B76" s="33" t="s">
        <v>237</v>
      </c>
      <c r="C76" s="68"/>
      <c r="D76" s="11" t="s">
        <v>54</v>
      </c>
      <c r="E76" s="11" t="s">
        <v>54</v>
      </c>
      <c r="F76" s="21" t="s">
        <v>264</v>
      </c>
      <c r="G76" s="13">
        <v>42370</v>
      </c>
      <c r="H76" s="13">
        <v>43465</v>
      </c>
      <c r="I76" s="10">
        <f>SUM(J76:L76)</f>
        <v>846.02</v>
      </c>
      <c r="J76" s="63">
        <f>SUM(Y76:AB76)</f>
        <v>282</v>
      </c>
      <c r="K76" s="63">
        <f>SUM(AC76:AF76)</f>
        <v>282.01</v>
      </c>
      <c r="L76" s="63">
        <f>SUM(AG76:AJ76)</f>
        <v>282.01</v>
      </c>
      <c r="M76" s="21" t="s">
        <v>62</v>
      </c>
      <c r="N76" s="21" t="s">
        <v>62</v>
      </c>
      <c r="O76" s="21" t="s">
        <v>62</v>
      </c>
      <c r="P76" s="21" t="s">
        <v>62</v>
      </c>
      <c r="Q76" s="21" t="s">
        <v>62</v>
      </c>
      <c r="R76" s="21" t="s">
        <v>62</v>
      </c>
      <c r="S76" s="21" t="s">
        <v>62</v>
      </c>
      <c r="T76" s="21" t="s">
        <v>62</v>
      </c>
      <c r="U76" s="21" t="s">
        <v>62</v>
      </c>
      <c r="V76" s="21" t="s">
        <v>62</v>
      </c>
      <c r="W76" s="21" t="s">
        <v>62</v>
      </c>
      <c r="X76" s="21" t="s">
        <v>62</v>
      </c>
      <c r="Y76" s="64">
        <v>282</v>
      </c>
      <c r="Z76" s="64"/>
      <c r="AA76" s="64"/>
      <c r="AB76" s="64"/>
      <c r="AC76" s="64">
        <v>282.01</v>
      </c>
      <c r="AD76" s="64"/>
      <c r="AE76" s="64"/>
      <c r="AF76" s="64"/>
      <c r="AG76" s="64">
        <v>282.01</v>
      </c>
      <c r="AH76" s="64"/>
      <c r="AI76" s="64"/>
      <c r="AJ76" s="64"/>
    </row>
    <row r="77" spans="1:36" ht="25.5">
      <c r="A77" s="70"/>
      <c r="B77" s="30" t="s">
        <v>241</v>
      </c>
      <c r="C77" s="68">
        <v>1</v>
      </c>
      <c r="D77" s="68"/>
      <c r="E77" s="68"/>
      <c r="F77" s="68"/>
      <c r="G77" s="75"/>
      <c r="H77" s="13">
        <v>42735</v>
      </c>
      <c r="I77" s="10"/>
      <c r="J77" s="63"/>
      <c r="K77" s="63"/>
      <c r="L77" s="63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</row>
    <row r="78" spans="1:36" ht="25.5">
      <c r="A78" s="70"/>
      <c r="B78" s="30" t="s">
        <v>242</v>
      </c>
      <c r="C78" s="68">
        <v>1</v>
      </c>
      <c r="D78" s="68"/>
      <c r="E78" s="68"/>
      <c r="F78" s="68"/>
      <c r="G78" s="75"/>
      <c r="H78" s="13">
        <v>43100</v>
      </c>
      <c r="I78" s="10"/>
      <c r="J78" s="63"/>
      <c r="K78" s="63"/>
      <c r="L78" s="63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</row>
    <row r="79" spans="1:36" ht="25.5">
      <c r="A79" s="70"/>
      <c r="B79" s="30" t="s">
        <v>243</v>
      </c>
      <c r="C79" s="68">
        <v>1</v>
      </c>
      <c r="D79" s="68"/>
      <c r="E79" s="68"/>
      <c r="F79" s="68"/>
      <c r="G79" s="75"/>
      <c r="H79" s="13">
        <v>43465</v>
      </c>
      <c r="I79" s="10"/>
      <c r="J79" s="63"/>
      <c r="K79" s="63"/>
      <c r="L79" s="63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</row>
    <row r="80" spans="1:36" ht="33.75">
      <c r="A80" s="87" t="s">
        <v>95</v>
      </c>
      <c r="B80" s="33" t="s">
        <v>238</v>
      </c>
      <c r="C80" s="86"/>
      <c r="D80" s="11" t="s">
        <v>54</v>
      </c>
      <c r="E80" s="11" t="s">
        <v>54</v>
      </c>
      <c r="F80" s="21" t="s">
        <v>267</v>
      </c>
      <c r="G80" s="13">
        <v>42370</v>
      </c>
      <c r="H80" s="13">
        <v>43465</v>
      </c>
      <c r="I80" s="10">
        <f>SUM(J80:L80)</f>
        <v>353.14</v>
      </c>
      <c r="J80" s="63">
        <f>SUM(Y80:AB80)</f>
        <v>117.7</v>
      </c>
      <c r="K80" s="63">
        <f>SUM(AC80:AF80)</f>
        <v>117.72</v>
      </c>
      <c r="L80" s="63">
        <f>SUM(AG80:AJ80)</f>
        <v>117.72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64">
        <v>117.7</v>
      </c>
      <c r="Z80" s="64"/>
      <c r="AA80" s="64"/>
      <c r="AB80" s="64"/>
      <c r="AC80" s="64">
        <v>117.72</v>
      </c>
      <c r="AD80" s="64"/>
      <c r="AE80" s="64"/>
      <c r="AF80" s="64"/>
      <c r="AG80" s="64">
        <v>117.72</v>
      </c>
      <c r="AH80" s="64"/>
      <c r="AI80" s="64"/>
      <c r="AJ80" s="64"/>
    </row>
    <row r="81" spans="1:36" ht="25.5">
      <c r="A81" s="87"/>
      <c r="B81" s="30" t="s">
        <v>241</v>
      </c>
      <c r="C81" s="86">
        <v>1</v>
      </c>
      <c r="D81" s="86"/>
      <c r="E81" s="86"/>
      <c r="F81" s="86"/>
      <c r="G81" s="86"/>
      <c r="H81" s="13">
        <v>42735</v>
      </c>
      <c r="I81" s="10"/>
      <c r="J81" s="63"/>
      <c r="K81" s="63"/>
      <c r="L81" s="63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</row>
    <row r="82" spans="1:36" ht="25.5">
      <c r="A82" s="87"/>
      <c r="B82" s="30" t="s">
        <v>242</v>
      </c>
      <c r="C82" s="86">
        <v>1</v>
      </c>
      <c r="D82" s="86"/>
      <c r="E82" s="86"/>
      <c r="F82" s="86"/>
      <c r="G82" s="86"/>
      <c r="H82" s="13">
        <v>43100</v>
      </c>
      <c r="I82" s="10"/>
      <c r="J82" s="63"/>
      <c r="K82" s="63"/>
      <c r="L82" s="63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</row>
    <row r="83" spans="1:36" ht="25.5">
      <c r="A83" s="87"/>
      <c r="B83" s="30" t="s">
        <v>243</v>
      </c>
      <c r="C83" s="86">
        <v>1</v>
      </c>
      <c r="D83" s="86"/>
      <c r="E83" s="86"/>
      <c r="F83" s="86"/>
      <c r="G83" s="86"/>
      <c r="H83" s="13">
        <v>43465</v>
      </c>
      <c r="I83" s="10"/>
      <c r="J83" s="63"/>
      <c r="K83" s="63"/>
      <c r="L83" s="63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</row>
    <row r="84" spans="1:36" ht="33.75">
      <c r="A84" s="87" t="s">
        <v>227</v>
      </c>
      <c r="B84" s="33" t="s">
        <v>239</v>
      </c>
      <c r="C84" s="86"/>
      <c r="D84" s="11" t="s">
        <v>54</v>
      </c>
      <c r="E84" s="11" t="s">
        <v>54</v>
      </c>
      <c r="F84" s="21" t="s">
        <v>265</v>
      </c>
      <c r="G84" s="13">
        <v>42370</v>
      </c>
      <c r="H84" s="13">
        <v>43465</v>
      </c>
      <c r="I84" s="10">
        <f>SUM(J84:L84)</f>
        <v>0</v>
      </c>
      <c r="J84" s="63">
        <f>SUM(Y84:AB84)</f>
        <v>0</v>
      </c>
      <c r="K84" s="63">
        <f>SUM(AC84:AF84)</f>
        <v>0</v>
      </c>
      <c r="L84" s="63">
        <f>SUM(AG84:AJ84)</f>
        <v>0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</row>
    <row r="85" spans="1:36" ht="25.5">
      <c r="A85" s="87"/>
      <c r="B85" s="30" t="s">
        <v>241</v>
      </c>
      <c r="C85" s="86">
        <v>2</v>
      </c>
      <c r="D85" s="86"/>
      <c r="E85" s="86"/>
      <c r="F85" s="86"/>
      <c r="G85" s="86"/>
      <c r="H85" s="13">
        <v>42735</v>
      </c>
      <c r="I85" s="10"/>
      <c r="J85" s="63"/>
      <c r="K85" s="63"/>
      <c r="L85" s="63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</row>
    <row r="86" spans="1:36" ht="25.5">
      <c r="A86" s="87"/>
      <c r="B86" s="30" t="s">
        <v>242</v>
      </c>
      <c r="C86" s="86">
        <v>2</v>
      </c>
      <c r="D86" s="86"/>
      <c r="E86" s="86"/>
      <c r="F86" s="86"/>
      <c r="G86" s="86"/>
      <c r="H86" s="13">
        <v>43100</v>
      </c>
      <c r="I86" s="10"/>
      <c r="J86" s="63"/>
      <c r="K86" s="63"/>
      <c r="L86" s="63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</row>
    <row r="87" spans="1:36" ht="25.5">
      <c r="A87" s="87"/>
      <c r="B87" s="30" t="s">
        <v>243</v>
      </c>
      <c r="C87" s="86">
        <v>2</v>
      </c>
      <c r="D87" s="86"/>
      <c r="E87" s="86"/>
      <c r="F87" s="86"/>
      <c r="G87" s="86"/>
      <c r="H87" s="13">
        <v>43465</v>
      </c>
      <c r="I87" s="10"/>
      <c r="J87" s="63"/>
      <c r="K87" s="63"/>
      <c r="L87" s="63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</row>
    <row r="88" spans="1:36" ht="45">
      <c r="A88" s="87" t="s">
        <v>96</v>
      </c>
      <c r="B88" s="33" t="s">
        <v>240</v>
      </c>
      <c r="C88" s="86"/>
      <c r="D88" s="11" t="s">
        <v>54</v>
      </c>
      <c r="E88" s="11" t="s">
        <v>54</v>
      </c>
      <c r="F88" s="21" t="s">
        <v>266</v>
      </c>
      <c r="G88" s="13">
        <v>42370</v>
      </c>
      <c r="H88" s="13">
        <v>43465</v>
      </c>
      <c r="I88" s="10">
        <f>SUM(J88:L88)</f>
        <v>30142.5</v>
      </c>
      <c r="J88" s="63">
        <f>SUM(Y88:AB88)</f>
        <v>10047.5</v>
      </c>
      <c r="K88" s="63">
        <f>SUM(AC88:AF88)</f>
        <v>10047.5</v>
      </c>
      <c r="L88" s="63">
        <f>SUM(AG88:AJ88)</f>
        <v>10047.5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64"/>
      <c r="Z88" s="64">
        <v>10047.5</v>
      </c>
      <c r="AA88" s="64"/>
      <c r="AB88" s="64"/>
      <c r="AC88" s="64"/>
      <c r="AD88" s="64">
        <v>10047.5</v>
      </c>
      <c r="AE88" s="64"/>
      <c r="AF88" s="64"/>
      <c r="AG88" s="64"/>
      <c r="AH88" s="64">
        <v>10047.5</v>
      </c>
      <c r="AI88" s="64"/>
      <c r="AJ88" s="64"/>
    </row>
    <row r="89" spans="1:36" ht="25.5">
      <c r="A89" s="87"/>
      <c r="B89" s="30" t="s">
        <v>241</v>
      </c>
      <c r="C89" s="86">
        <v>2</v>
      </c>
      <c r="D89" s="86"/>
      <c r="E89" s="86"/>
      <c r="F89" s="86"/>
      <c r="G89" s="86"/>
      <c r="H89" s="13">
        <v>42735</v>
      </c>
      <c r="I89" s="10"/>
      <c r="J89" s="63"/>
      <c r="K89" s="63"/>
      <c r="L89" s="63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</row>
    <row r="90" spans="1:36" ht="25.5">
      <c r="A90" s="87"/>
      <c r="B90" s="30" t="s">
        <v>242</v>
      </c>
      <c r="C90" s="86">
        <v>2</v>
      </c>
      <c r="D90" s="86"/>
      <c r="E90" s="86"/>
      <c r="F90" s="86"/>
      <c r="G90" s="86"/>
      <c r="H90" s="13">
        <v>43100</v>
      </c>
      <c r="I90" s="10"/>
      <c r="J90" s="63"/>
      <c r="K90" s="63"/>
      <c r="L90" s="63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</row>
    <row r="91" spans="1:36" ht="25.5">
      <c r="A91" s="87"/>
      <c r="B91" s="30" t="s">
        <v>243</v>
      </c>
      <c r="C91" s="86">
        <v>2</v>
      </c>
      <c r="D91" s="86"/>
      <c r="E91" s="86"/>
      <c r="F91" s="86"/>
      <c r="G91" s="86"/>
      <c r="H91" s="13">
        <v>43465</v>
      </c>
      <c r="I91" s="10"/>
      <c r="J91" s="63"/>
      <c r="K91" s="63"/>
      <c r="L91" s="63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</row>
    <row r="92" spans="1:36" ht="56.25">
      <c r="A92" s="87" t="s">
        <v>228</v>
      </c>
      <c r="B92" s="33" t="s">
        <v>244</v>
      </c>
      <c r="C92" s="86"/>
      <c r="D92" s="11" t="s">
        <v>54</v>
      </c>
      <c r="E92" s="11" t="s">
        <v>54</v>
      </c>
      <c r="F92" s="21" t="s">
        <v>268</v>
      </c>
      <c r="G92" s="13">
        <v>42370</v>
      </c>
      <c r="H92" s="13">
        <v>43465</v>
      </c>
      <c r="I92" s="10">
        <f>SUM(J92:L92)</f>
        <v>86251.682</v>
      </c>
      <c r="J92" s="63">
        <f>SUM(Y92:AB92)</f>
        <v>29617.033</v>
      </c>
      <c r="K92" s="63">
        <f>SUM(AC92:AF92)</f>
        <v>29733.898999999998</v>
      </c>
      <c r="L92" s="63">
        <f>SUM(AG92:AJ92)</f>
        <v>26900.75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64">
        <v>1733.19</v>
      </c>
      <c r="Z92" s="64"/>
      <c r="AA92" s="64">
        <v>27883.843</v>
      </c>
      <c r="AB92" s="64"/>
      <c r="AC92" s="64">
        <v>1941.8</v>
      </c>
      <c r="AD92" s="64"/>
      <c r="AE92" s="64">
        <v>27792.099</v>
      </c>
      <c r="AF92" s="64"/>
      <c r="AG92" s="64">
        <v>956.07</v>
      </c>
      <c r="AH92" s="64"/>
      <c r="AI92" s="64">
        <v>25944.68</v>
      </c>
      <c r="AJ92" s="64"/>
    </row>
    <row r="93" spans="1:36" ht="51">
      <c r="A93" s="87"/>
      <c r="B93" s="30" t="s">
        <v>187</v>
      </c>
      <c r="C93" s="86">
        <v>1</v>
      </c>
      <c r="D93" s="86"/>
      <c r="E93" s="86"/>
      <c r="F93" s="86"/>
      <c r="G93" s="86"/>
      <c r="H93" s="13">
        <v>42735</v>
      </c>
      <c r="I93" s="10"/>
      <c r="J93" s="63"/>
      <c r="K93" s="63"/>
      <c r="L93" s="63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</row>
    <row r="94" spans="1:36" ht="51">
      <c r="A94" s="87"/>
      <c r="B94" s="30" t="s">
        <v>93</v>
      </c>
      <c r="C94" s="86">
        <v>1</v>
      </c>
      <c r="D94" s="86"/>
      <c r="E94" s="86"/>
      <c r="F94" s="86"/>
      <c r="G94" s="86"/>
      <c r="H94" s="13">
        <v>43100</v>
      </c>
      <c r="I94" s="10"/>
      <c r="J94" s="63"/>
      <c r="K94" s="63"/>
      <c r="L94" s="63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</row>
    <row r="95" spans="1:36" ht="51">
      <c r="A95" s="87"/>
      <c r="B95" s="30" t="s">
        <v>94</v>
      </c>
      <c r="C95" s="86">
        <v>1</v>
      </c>
      <c r="D95" s="86"/>
      <c r="E95" s="86"/>
      <c r="F95" s="86"/>
      <c r="G95" s="86"/>
      <c r="H95" s="13">
        <v>43465</v>
      </c>
      <c r="I95" s="10"/>
      <c r="J95" s="63"/>
      <c r="K95" s="63"/>
      <c r="L95" s="63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</row>
    <row r="96" spans="1:36" ht="56.25">
      <c r="A96" s="87" t="s">
        <v>229</v>
      </c>
      <c r="B96" s="33" t="s">
        <v>245</v>
      </c>
      <c r="C96" s="86"/>
      <c r="D96" s="11" t="s">
        <v>54</v>
      </c>
      <c r="E96" s="11" t="s">
        <v>54</v>
      </c>
      <c r="F96" s="21" t="s">
        <v>269</v>
      </c>
      <c r="G96" s="13">
        <v>42370</v>
      </c>
      <c r="H96" s="13">
        <v>43465</v>
      </c>
      <c r="I96" s="10">
        <f>SUM(J96:L96)</f>
        <v>194184.437</v>
      </c>
      <c r="J96" s="63">
        <f>SUM(Y96:AB96)</f>
        <v>67093.257</v>
      </c>
      <c r="K96" s="63">
        <f>SUM(AC96:AF96)</f>
        <v>66637.24</v>
      </c>
      <c r="L96" s="63">
        <f>SUM(AG96:AJ96)</f>
        <v>60453.94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64">
        <v>3443.4</v>
      </c>
      <c r="Z96" s="64"/>
      <c r="AA96" s="64">
        <v>63649.857</v>
      </c>
      <c r="AB96" s="64"/>
      <c r="AC96" s="64">
        <v>3869.14</v>
      </c>
      <c r="AD96" s="64"/>
      <c r="AE96" s="64">
        <v>62768.1</v>
      </c>
      <c r="AF96" s="64"/>
      <c r="AG96" s="64">
        <v>1857.32</v>
      </c>
      <c r="AH96" s="64"/>
      <c r="AI96" s="64">
        <v>58596.62</v>
      </c>
      <c r="AJ96" s="64"/>
    </row>
    <row r="97" spans="1:36" ht="51">
      <c r="A97" s="87"/>
      <c r="B97" s="30" t="s">
        <v>187</v>
      </c>
      <c r="C97" s="86">
        <v>1</v>
      </c>
      <c r="D97" s="86"/>
      <c r="E97" s="86"/>
      <c r="F97" s="86"/>
      <c r="G97" s="86"/>
      <c r="H97" s="13">
        <v>42735</v>
      </c>
      <c r="I97" s="10"/>
      <c r="J97" s="63"/>
      <c r="K97" s="63"/>
      <c r="L97" s="63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</row>
    <row r="98" spans="1:36" ht="51">
      <c r="A98" s="87"/>
      <c r="B98" s="30" t="s">
        <v>93</v>
      </c>
      <c r="C98" s="86">
        <v>1</v>
      </c>
      <c r="D98" s="86"/>
      <c r="E98" s="86"/>
      <c r="F98" s="86"/>
      <c r="G98" s="86"/>
      <c r="H98" s="13">
        <v>43100</v>
      </c>
      <c r="I98" s="10"/>
      <c r="J98" s="63"/>
      <c r="K98" s="63"/>
      <c r="L98" s="63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</row>
    <row r="99" spans="1:36" ht="51">
      <c r="A99" s="87"/>
      <c r="B99" s="30" t="s">
        <v>94</v>
      </c>
      <c r="C99" s="86">
        <v>1</v>
      </c>
      <c r="D99" s="86"/>
      <c r="E99" s="86"/>
      <c r="F99" s="86"/>
      <c r="G99" s="86"/>
      <c r="H99" s="13">
        <v>43465</v>
      </c>
      <c r="I99" s="10"/>
      <c r="J99" s="63"/>
      <c r="K99" s="63"/>
      <c r="L99" s="63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</row>
    <row r="100" spans="1:36" ht="45">
      <c r="A100" s="70" t="s">
        <v>230</v>
      </c>
      <c r="B100" s="33" t="s">
        <v>246</v>
      </c>
      <c r="C100" s="68"/>
      <c r="D100" s="11" t="s">
        <v>54</v>
      </c>
      <c r="E100" s="11" t="s">
        <v>54</v>
      </c>
      <c r="F100" s="21" t="s">
        <v>262</v>
      </c>
      <c r="G100" s="13">
        <v>42370</v>
      </c>
      <c r="H100" s="13">
        <v>43465</v>
      </c>
      <c r="I100" s="10">
        <f>SUM(J100:L100)</f>
        <v>0</v>
      </c>
      <c r="J100" s="63">
        <f>SUM(Y100:AB100)</f>
        <v>0</v>
      </c>
      <c r="K100" s="63">
        <f>SUM(AC100:AF100)</f>
        <v>0</v>
      </c>
      <c r="L100" s="63">
        <f>SUM(AG100:AJ100)</f>
        <v>0</v>
      </c>
      <c r="M100" s="21" t="s">
        <v>62</v>
      </c>
      <c r="N100" s="21" t="s">
        <v>62</v>
      </c>
      <c r="O100" s="21" t="s">
        <v>62</v>
      </c>
      <c r="P100" s="21" t="s">
        <v>62</v>
      </c>
      <c r="Q100" s="21" t="s">
        <v>62</v>
      </c>
      <c r="R100" s="21" t="s">
        <v>62</v>
      </c>
      <c r="S100" s="21" t="s">
        <v>62</v>
      </c>
      <c r="T100" s="21" t="s">
        <v>62</v>
      </c>
      <c r="U100" s="21" t="s">
        <v>62</v>
      </c>
      <c r="V100" s="21" t="s">
        <v>62</v>
      </c>
      <c r="W100" s="21" t="s">
        <v>62</v>
      </c>
      <c r="X100" s="21" t="s">
        <v>62</v>
      </c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</row>
    <row r="101" spans="1:36" ht="51">
      <c r="A101" s="70"/>
      <c r="B101" s="30" t="s">
        <v>250</v>
      </c>
      <c r="C101" s="68">
        <v>1</v>
      </c>
      <c r="D101" s="68"/>
      <c r="E101" s="68"/>
      <c r="F101" s="68"/>
      <c r="G101" s="86"/>
      <c r="H101" s="13">
        <v>42735</v>
      </c>
      <c r="I101" s="10"/>
      <c r="J101" s="63"/>
      <c r="K101" s="63"/>
      <c r="L101" s="63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64"/>
      <c r="Z101" s="64"/>
      <c r="AA101" s="64"/>
      <c r="AB101" s="2"/>
      <c r="AC101" s="64"/>
      <c r="AD101" s="64"/>
      <c r="AE101" s="64"/>
      <c r="AF101" s="64"/>
      <c r="AG101" s="64"/>
      <c r="AH101" s="64"/>
      <c r="AI101" s="64"/>
      <c r="AJ101" s="64"/>
    </row>
    <row r="102" spans="1:36" ht="51">
      <c r="A102" s="70"/>
      <c r="B102" s="30" t="s">
        <v>251</v>
      </c>
      <c r="C102" s="68">
        <v>1</v>
      </c>
      <c r="D102" s="68"/>
      <c r="E102" s="68"/>
      <c r="F102" s="68"/>
      <c r="G102" s="86"/>
      <c r="H102" s="13">
        <v>43100</v>
      </c>
      <c r="I102" s="10"/>
      <c r="J102" s="63"/>
      <c r="K102" s="63"/>
      <c r="L102" s="63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64"/>
      <c r="Z102" s="64"/>
      <c r="AA102" s="64"/>
      <c r="AB102" s="2"/>
      <c r="AC102" s="64"/>
      <c r="AD102" s="64"/>
      <c r="AE102" s="64"/>
      <c r="AF102" s="64"/>
      <c r="AG102" s="64"/>
      <c r="AH102" s="64"/>
      <c r="AI102" s="64"/>
      <c r="AJ102" s="64"/>
    </row>
    <row r="103" spans="1:36" ht="51">
      <c r="A103" s="70"/>
      <c r="B103" s="30" t="s">
        <v>252</v>
      </c>
      <c r="C103" s="68">
        <v>1</v>
      </c>
      <c r="D103" s="68"/>
      <c r="E103" s="68"/>
      <c r="F103" s="68"/>
      <c r="G103" s="86"/>
      <c r="H103" s="13">
        <v>43465</v>
      </c>
      <c r="I103" s="10"/>
      <c r="J103" s="10"/>
      <c r="K103" s="10"/>
      <c r="L103" s="10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45">
      <c r="A104" s="87" t="s">
        <v>231</v>
      </c>
      <c r="B104" s="33" t="s">
        <v>247</v>
      </c>
      <c r="C104" s="86"/>
      <c r="D104" s="11" t="s">
        <v>54</v>
      </c>
      <c r="E104" s="11" t="s">
        <v>54</v>
      </c>
      <c r="F104" s="21" t="s">
        <v>263</v>
      </c>
      <c r="G104" s="13">
        <v>42370</v>
      </c>
      <c r="H104" s="13">
        <v>43465</v>
      </c>
      <c r="I104" s="10">
        <f>SUM(J104:L104)</f>
        <v>110910.429</v>
      </c>
      <c r="J104" s="63">
        <f>SUM(Y104:AB104)</f>
        <v>38903.139</v>
      </c>
      <c r="K104" s="63">
        <f>SUM(AC104:AF104)+0.1</f>
        <v>36900.799999999996</v>
      </c>
      <c r="L104" s="63">
        <f>SUM(AG104:AJ104)</f>
        <v>35106.49</v>
      </c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64">
        <v>2986.5</v>
      </c>
      <c r="Z104" s="64">
        <v>1050</v>
      </c>
      <c r="AA104" s="64">
        <v>34866.639</v>
      </c>
      <c r="AB104" s="64"/>
      <c r="AC104" s="64">
        <v>3366.2</v>
      </c>
      <c r="AD104" s="64">
        <v>1050</v>
      </c>
      <c r="AE104" s="64">
        <f>32484.5</f>
        <v>32484.5</v>
      </c>
      <c r="AF104" s="64"/>
      <c r="AG104" s="64">
        <v>1571.95</v>
      </c>
      <c r="AH104" s="64">
        <v>1050</v>
      </c>
      <c r="AI104" s="64">
        <f>32484.54</f>
        <v>32484.54</v>
      </c>
      <c r="AJ104" s="2"/>
    </row>
    <row r="105" spans="1:36" ht="51">
      <c r="A105" s="87"/>
      <c r="B105" s="30" t="s">
        <v>253</v>
      </c>
      <c r="C105" s="86">
        <v>1</v>
      </c>
      <c r="D105" s="86"/>
      <c r="E105" s="86"/>
      <c r="F105" s="86"/>
      <c r="G105" s="86"/>
      <c r="H105" s="13">
        <v>42735</v>
      </c>
      <c r="I105" s="10"/>
      <c r="J105" s="10"/>
      <c r="K105" s="10"/>
      <c r="L105" s="10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51">
      <c r="A106" s="87"/>
      <c r="B106" s="30" t="s">
        <v>254</v>
      </c>
      <c r="C106" s="86">
        <v>1</v>
      </c>
      <c r="D106" s="86"/>
      <c r="E106" s="86"/>
      <c r="F106" s="86"/>
      <c r="G106" s="86"/>
      <c r="H106" s="13">
        <v>43100</v>
      </c>
      <c r="I106" s="10"/>
      <c r="J106" s="10"/>
      <c r="K106" s="10"/>
      <c r="L106" s="10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51">
      <c r="A107" s="87"/>
      <c r="B107" s="30" t="s">
        <v>255</v>
      </c>
      <c r="C107" s="86">
        <v>1</v>
      </c>
      <c r="D107" s="86"/>
      <c r="E107" s="86"/>
      <c r="F107" s="86"/>
      <c r="G107" s="86"/>
      <c r="H107" s="13">
        <v>43465</v>
      </c>
      <c r="I107" s="10"/>
      <c r="J107" s="10"/>
      <c r="K107" s="10"/>
      <c r="L107" s="10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45">
      <c r="A108" s="87" t="s">
        <v>232</v>
      </c>
      <c r="B108" s="33" t="s">
        <v>248</v>
      </c>
      <c r="C108" s="86"/>
      <c r="D108" s="11" t="s">
        <v>54</v>
      </c>
      <c r="E108" s="11" t="s">
        <v>54</v>
      </c>
      <c r="F108" s="21" t="s">
        <v>260</v>
      </c>
      <c r="G108" s="13">
        <v>42370</v>
      </c>
      <c r="H108" s="13">
        <v>43465</v>
      </c>
      <c r="I108" s="10">
        <f>SUM(J108:L108)</f>
        <v>641357.828</v>
      </c>
      <c r="J108" s="63">
        <f>SUM(Y108:AB108)</f>
        <v>226022.266</v>
      </c>
      <c r="K108" s="63">
        <f>SUM(AC108:AF108)</f>
        <v>212957.811</v>
      </c>
      <c r="L108" s="63">
        <f>SUM(AG108:AJ108)</f>
        <v>202377.751</v>
      </c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2">
        <f>20558.005</f>
        <v>20558.005</v>
      </c>
      <c r="Z108" s="2">
        <v>6250</v>
      </c>
      <c r="AA108" s="2">
        <f>1916+197298.261</f>
        <v>199214.261</v>
      </c>
      <c r="AB108" s="2"/>
      <c r="AC108" s="2">
        <v>22796.754</v>
      </c>
      <c r="AD108" s="2">
        <v>6250</v>
      </c>
      <c r="AE108" s="2">
        <v>183911.057</v>
      </c>
      <c r="AF108" s="2"/>
      <c r="AG108" s="2">
        <v>12216.694</v>
      </c>
      <c r="AH108" s="2">
        <v>6250</v>
      </c>
      <c r="AI108" s="2">
        <v>183911.057</v>
      </c>
      <c r="AJ108" s="2"/>
    </row>
    <row r="109" spans="1:36" ht="51">
      <c r="A109" s="87"/>
      <c r="B109" s="30" t="s">
        <v>256</v>
      </c>
      <c r="C109" s="86">
        <v>1</v>
      </c>
      <c r="D109" s="86"/>
      <c r="E109" s="86"/>
      <c r="F109" s="86"/>
      <c r="G109" s="86"/>
      <c r="H109" s="13">
        <v>42735</v>
      </c>
      <c r="I109" s="10"/>
      <c r="J109" s="10"/>
      <c r="K109" s="10"/>
      <c r="L109" s="10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51">
      <c r="A110" s="87"/>
      <c r="B110" s="30" t="s">
        <v>257</v>
      </c>
      <c r="C110" s="86">
        <v>1</v>
      </c>
      <c r="D110" s="86"/>
      <c r="E110" s="86"/>
      <c r="F110" s="86"/>
      <c r="G110" s="86"/>
      <c r="H110" s="13">
        <v>43100</v>
      </c>
      <c r="I110" s="10"/>
      <c r="J110" s="10"/>
      <c r="K110" s="10"/>
      <c r="L110" s="10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51">
      <c r="A111" s="87"/>
      <c r="B111" s="30" t="s">
        <v>258</v>
      </c>
      <c r="C111" s="86">
        <v>1</v>
      </c>
      <c r="D111" s="86"/>
      <c r="E111" s="86"/>
      <c r="F111" s="86"/>
      <c r="G111" s="86"/>
      <c r="H111" s="13">
        <v>43465</v>
      </c>
      <c r="I111" s="10"/>
      <c r="J111" s="10"/>
      <c r="K111" s="10"/>
      <c r="L111" s="10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45">
      <c r="A112" s="70" t="s">
        <v>233</v>
      </c>
      <c r="B112" s="33" t="s">
        <v>249</v>
      </c>
      <c r="C112" s="68"/>
      <c r="D112" s="11" t="s">
        <v>54</v>
      </c>
      <c r="E112" s="11" t="s">
        <v>54</v>
      </c>
      <c r="F112" s="21" t="s">
        <v>261</v>
      </c>
      <c r="G112" s="13">
        <v>42370</v>
      </c>
      <c r="H112" s="13">
        <v>43465</v>
      </c>
      <c r="I112" s="10">
        <f>SUM(J112:L112)</f>
        <v>34095.585</v>
      </c>
      <c r="J112" s="63">
        <f>SUM(Y112:AB112)</f>
        <v>11365.195</v>
      </c>
      <c r="K112" s="63">
        <f>SUM(AC112:AF112)</f>
        <v>11365.195</v>
      </c>
      <c r="L112" s="63">
        <f>SUM(AG112:AJ112)</f>
        <v>11365.195</v>
      </c>
      <c r="M112" s="68" t="s">
        <v>62</v>
      </c>
      <c r="N112" s="68" t="s">
        <v>62</v>
      </c>
      <c r="O112" s="68" t="s">
        <v>62</v>
      </c>
      <c r="P112" s="68" t="s">
        <v>62</v>
      </c>
      <c r="Q112" s="68" t="s">
        <v>62</v>
      </c>
      <c r="R112" s="68" t="s">
        <v>62</v>
      </c>
      <c r="S112" s="68" t="s">
        <v>62</v>
      </c>
      <c r="T112" s="68" t="s">
        <v>62</v>
      </c>
      <c r="U112" s="68" t="s">
        <v>62</v>
      </c>
      <c r="V112" s="68" t="s">
        <v>62</v>
      </c>
      <c r="W112" s="68" t="s">
        <v>62</v>
      </c>
      <c r="X112" s="68" t="s">
        <v>62</v>
      </c>
      <c r="Y112" s="66">
        <v>11365.195</v>
      </c>
      <c r="Z112" s="2"/>
      <c r="AA112" s="2"/>
      <c r="AB112" s="2"/>
      <c r="AC112" s="2">
        <v>11365.195</v>
      </c>
      <c r="AD112" s="2"/>
      <c r="AE112" s="2"/>
      <c r="AF112" s="2"/>
      <c r="AG112" s="2">
        <v>11365.195</v>
      </c>
      <c r="AH112" s="2"/>
      <c r="AI112" s="2"/>
      <c r="AJ112" s="2"/>
    </row>
    <row r="113" spans="1:36" ht="51">
      <c r="A113" s="70"/>
      <c r="B113" s="30" t="s">
        <v>97</v>
      </c>
      <c r="C113" s="68">
        <v>1</v>
      </c>
      <c r="D113" s="68"/>
      <c r="E113" s="68"/>
      <c r="F113" s="68"/>
      <c r="G113" s="86"/>
      <c r="H113" s="13">
        <v>42735</v>
      </c>
      <c r="I113" s="10"/>
      <c r="J113" s="10"/>
      <c r="K113" s="10"/>
      <c r="L113" s="10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51">
      <c r="A114" s="70"/>
      <c r="B114" s="30" t="s">
        <v>98</v>
      </c>
      <c r="C114" s="68">
        <v>1</v>
      </c>
      <c r="D114" s="68"/>
      <c r="E114" s="68"/>
      <c r="F114" s="68"/>
      <c r="G114" s="86"/>
      <c r="H114" s="13">
        <v>43100</v>
      </c>
      <c r="I114" s="10"/>
      <c r="J114" s="10"/>
      <c r="K114" s="10"/>
      <c r="L114" s="10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51">
      <c r="A115" s="70"/>
      <c r="B115" s="30" t="s">
        <v>259</v>
      </c>
      <c r="C115" s="68">
        <v>1</v>
      </c>
      <c r="D115" s="68"/>
      <c r="E115" s="68"/>
      <c r="F115" s="68"/>
      <c r="G115" s="86"/>
      <c r="H115" s="13">
        <v>43465</v>
      </c>
      <c r="I115" s="10"/>
      <c r="J115" s="10"/>
      <c r="K115" s="10"/>
      <c r="L115" s="10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63">
      <c r="A116" s="43" t="s">
        <v>99</v>
      </c>
      <c r="B116" s="24" t="s">
        <v>21</v>
      </c>
      <c r="C116" s="8"/>
      <c r="D116" s="8" t="s">
        <v>67</v>
      </c>
      <c r="E116" s="8" t="s">
        <v>72</v>
      </c>
      <c r="F116" s="22" t="s">
        <v>174</v>
      </c>
      <c r="G116" s="52">
        <v>42370</v>
      </c>
      <c r="H116" s="52">
        <v>43465</v>
      </c>
      <c r="I116" s="9">
        <f>SUM(J116:L116)</f>
        <v>0</v>
      </c>
      <c r="J116" s="9">
        <f>SUM(J117)</f>
        <v>0</v>
      </c>
      <c r="K116" s="9">
        <f>SUM(K117)</f>
        <v>0</v>
      </c>
      <c r="L116" s="9">
        <f>SUM(L117)</f>
        <v>0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>
        <f aca="true" t="shared" si="6" ref="Y116:AJ116">SUM(Y117)</f>
        <v>0</v>
      </c>
      <c r="Z116" s="9">
        <f t="shared" si="6"/>
        <v>0</v>
      </c>
      <c r="AA116" s="9">
        <f t="shared" si="6"/>
        <v>0</v>
      </c>
      <c r="AB116" s="9">
        <f t="shared" si="6"/>
        <v>0</v>
      </c>
      <c r="AC116" s="9">
        <f t="shared" si="6"/>
        <v>0</v>
      </c>
      <c r="AD116" s="9">
        <f t="shared" si="6"/>
        <v>0</v>
      </c>
      <c r="AE116" s="9">
        <f t="shared" si="6"/>
        <v>0</v>
      </c>
      <c r="AF116" s="9">
        <f t="shared" si="6"/>
        <v>0</v>
      </c>
      <c r="AG116" s="9">
        <f t="shared" si="6"/>
        <v>0</v>
      </c>
      <c r="AH116" s="9">
        <f t="shared" si="6"/>
        <v>0</v>
      </c>
      <c r="AI116" s="9">
        <f t="shared" si="6"/>
        <v>0</v>
      </c>
      <c r="AJ116" s="9">
        <f t="shared" si="6"/>
        <v>0</v>
      </c>
    </row>
    <row r="117" spans="1:36" ht="12.75">
      <c r="A117" s="73" t="s">
        <v>102</v>
      </c>
      <c r="B117" s="31" t="s">
        <v>103</v>
      </c>
      <c r="C117" s="46"/>
      <c r="D117" s="47" t="s">
        <v>54</v>
      </c>
      <c r="E117" s="47" t="s">
        <v>54</v>
      </c>
      <c r="F117" s="48"/>
      <c r="G117" s="13">
        <v>42370</v>
      </c>
      <c r="H117" s="13">
        <v>43465</v>
      </c>
      <c r="I117" s="10">
        <f>SUM(J117:L117)</f>
        <v>0</v>
      </c>
      <c r="J117" s="49"/>
      <c r="K117" s="49"/>
      <c r="L117" s="49"/>
      <c r="M117" s="46"/>
      <c r="N117" s="46" t="s">
        <v>62</v>
      </c>
      <c r="O117" s="46" t="s">
        <v>62</v>
      </c>
      <c r="P117" s="46"/>
      <c r="Q117" s="46"/>
      <c r="R117" s="46" t="s">
        <v>62</v>
      </c>
      <c r="S117" s="46" t="s">
        <v>62</v>
      </c>
      <c r="T117" s="46"/>
      <c r="U117" s="46"/>
      <c r="V117" s="46" t="s">
        <v>62</v>
      </c>
      <c r="W117" s="46" t="s">
        <v>62</v>
      </c>
      <c r="X117" s="46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2.75">
      <c r="A118" s="70"/>
      <c r="B118" s="71" t="s">
        <v>12</v>
      </c>
      <c r="C118" s="68">
        <v>3</v>
      </c>
      <c r="D118" s="68"/>
      <c r="E118" s="68"/>
      <c r="F118" s="68"/>
      <c r="G118" s="86"/>
      <c r="H118" s="13">
        <v>42735</v>
      </c>
      <c r="I118" s="10"/>
      <c r="J118" s="10"/>
      <c r="K118" s="10"/>
      <c r="L118" s="10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2.75">
      <c r="A119" s="70"/>
      <c r="B119" s="71" t="s">
        <v>12</v>
      </c>
      <c r="C119" s="68">
        <v>0</v>
      </c>
      <c r="D119" s="68"/>
      <c r="E119" s="68"/>
      <c r="F119" s="68"/>
      <c r="G119" s="86"/>
      <c r="H119" s="13">
        <v>43100</v>
      </c>
      <c r="I119" s="10"/>
      <c r="J119" s="10"/>
      <c r="K119" s="10"/>
      <c r="L119" s="10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2.75">
      <c r="A120" s="70"/>
      <c r="B120" s="71" t="s">
        <v>12</v>
      </c>
      <c r="C120" s="68">
        <v>0</v>
      </c>
      <c r="D120" s="68"/>
      <c r="E120" s="68"/>
      <c r="F120" s="68"/>
      <c r="G120" s="86"/>
      <c r="H120" s="13">
        <v>43465</v>
      </c>
      <c r="I120" s="10"/>
      <c r="J120" s="10"/>
      <c r="K120" s="10"/>
      <c r="L120" s="10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73.5">
      <c r="A121" s="43" t="s">
        <v>100</v>
      </c>
      <c r="B121" s="35" t="s">
        <v>22</v>
      </c>
      <c r="C121" s="8"/>
      <c r="D121" s="8" t="s">
        <v>180</v>
      </c>
      <c r="E121" s="8" t="s">
        <v>72</v>
      </c>
      <c r="F121" s="22" t="s">
        <v>47</v>
      </c>
      <c r="G121" s="52">
        <v>42370</v>
      </c>
      <c r="H121" s="52">
        <v>43465</v>
      </c>
      <c r="I121" s="9">
        <f>SUM(J121:L121)</f>
        <v>0</v>
      </c>
      <c r="J121" s="9">
        <f>SUM(J122)</f>
        <v>0</v>
      </c>
      <c r="K121" s="9">
        <f>SUM(K122)</f>
        <v>0</v>
      </c>
      <c r="L121" s="9">
        <f>SUM(L122)</f>
        <v>0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>
        <f aca="true" t="shared" si="7" ref="Y121:AJ121">SUM(Y122)</f>
        <v>0</v>
      </c>
      <c r="Z121" s="9">
        <f t="shared" si="7"/>
        <v>0</v>
      </c>
      <c r="AA121" s="9">
        <f t="shared" si="7"/>
        <v>0</v>
      </c>
      <c r="AB121" s="9">
        <f t="shared" si="7"/>
        <v>0</v>
      </c>
      <c r="AC121" s="9">
        <f t="shared" si="7"/>
        <v>0</v>
      </c>
      <c r="AD121" s="9">
        <f t="shared" si="7"/>
        <v>0</v>
      </c>
      <c r="AE121" s="9">
        <f t="shared" si="7"/>
        <v>0</v>
      </c>
      <c r="AF121" s="9">
        <f t="shared" si="7"/>
        <v>0</v>
      </c>
      <c r="AG121" s="9">
        <f t="shared" si="7"/>
        <v>0</v>
      </c>
      <c r="AH121" s="9">
        <f t="shared" si="7"/>
        <v>0</v>
      </c>
      <c r="AI121" s="9">
        <f t="shared" si="7"/>
        <v>0</v>
      </c>
      <c r="AJ121" s="9">
        <f t="shared" si="7"/>
        <v>0</v>
      </c>
    </row>
    <row r="122" spans="1:36" ht="12.75">
      <c r="A122" s="70" t="s">
        <v>101</v>
      </c>
      <c r="B122" s="34" t="s">
        <v>103</v>
      </c>
      <c r="C122" s="68"/>
      <c r="D122" s="11" t="s">
        <v>54</v>
      </c>
      <c r="E122" s="11" t="s">
        <v>54</v>
      </c>
      <c r="F122" s="68"/>
      <c r="G122" s="13">
        <v>42370</v>
      </c>
      <c r="H122" s="13">
        <v>43465</v>
      </c>
      <c r="I122" s="10">
        <f>SUM(J122:L122)</f>
        <v>0</v>
      </c>
      <c r="J122" s="10"/>
      <c r="K122" s="10"/>
      <c r="L122" s="10"/>
      <c r="M122" s="68" t="s">
        <v>62</v>
      </c>
      <c r="N122" s="68" t="s">
        <v>62</v>
      </c>
      <c r="O122" s="68" t="s">
        <v>62</v>
      </c>
      <c r="P122" s="68" t="s">
        <v>62</v>
      </c>
      <c r="Q122" s="68" t="s">
        <v>62</v>
      </c>
      <c r="R122" s="68" t="s">
        <v>62</v>
      </c>
      <c r="S122" s="68" t="s">
        <v>62</v>
      </c>
      <c r="T122" s="68" t="s">
        <v>62</v>
      </c>
      <c r="U122" s="68" t="s">
        <v>62</v>
      </c>
      <c r="V122" s="68" t="s">
        <v>62</v>
      </c>
      <c r="W122" s="68" t="s">
        <v>62</v>
      </c>
      <c r="X122" s="68" t="s">
        <v>62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2.75">
      <c r="A123" s="70"/>
      <c r="B123" s="71" t="s">
        <v>12</v>
      </c>
      <c r="C123" s="68">
        <v>3</v>
      </c>
      <c r="D123" s="68"/>
      <c r="E123" s="68"/>
      <c r="F123" s="68"/>
      <c r="G123" s="86"/>
      <c r="H123" s="13">
        <v>42735</v>
      </c>
      <c r="I123" s="10"/>
      <c r="J123" s="10"/>
      <c r="K123" s="10"/>
      <c r="L123" s="10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2.75">
      <c r="A124" s="70"/>
      <c r="B124" s="71" t="s">
        <v>12</v>
      </c>
      <c r="C124" s="68">
        <v>3</v>
      </c>
      <c r="D124" s="68"/>
      <c r="E124" s="68"/>
      <c r="F124" s="68"/>
      <c r="G124" s="86"/>
      <c r="H124" s="13">
        <v>43100</v>
      </c>
      <c r="I124" s="10"/>
      <c r="J124" s="10"/>
      <c r="K124" s="10"/>
      <c r="L124" s="10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2.75">
      <c r="A125" s="70"/>
      <c r="B125" s="71" t="s">
        <v>12</v>
      </c>
      <c r="C125" s="68">
        <v>3</v>
      </c>
      <c r="D125" s="68"/>
      <c r="E125" s="68"/>
      <c r="F125" s="68"/>
      <c r="G125" s="86"/>
      <c r="H125" s="13">
        <v>43465</v>
      </c>
      <c r="I125" s="10"/>
      <c r="J125" s="10"/>
      <c r="K125" s="10"/>
      <c r="L125" s="10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63.75">
      <c r="A126" s="43" t="s">
        <v>104</v>
      </c>
      <c r="B126" s="24" t="s">
        <v>23</v>
      </c>
      <c r="C126" s="8"/>
      <c r="D126" s="8" t="s">
        <v>180</v>
      </c>
      <c r="E126" s="8" t="s">
        <v>72</v>
      </c>
      <c r="F126" s="22" t="s">
        <v>118</v>
      </c>
      <c r="G126" s="52">
        <v>42370</v>
      </c>
      <c r="H126" s="52">
        <v>43465</v>
      </c>
      <c r="I126" s="9">
        <f>SUM(J126:L126)</f>
        <v>0</v>
      </c>
      <c r="J126" s="9">
        <f>SUM(J127)</f>
        <v>0</v>
      </c>
      <c r="K126" s="9">
        <f>SUM(K127)</f>
        <v>0</v>
      </c>
      <c r="L126" s="9">
        <f>SUM(L127)</f>
        <v>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>
        <f aca="true" t="shared" si="8" ref="Y126:AJ126">SUM(Y127)</f>
        <v>0</v>
      </c>
      <c r="Z126" s="9">
        <f t="shared" si="8"/>
        <v>0</v>
      </c>
      <c r="AA126" s="9">
        <f t="shared" si="8"/>
        <v>0</v>
      </c>
      <c r="AB126" s="9">
        <f t="shared" si="8"/>
        <v>0</v>
      </c>
      <c r="AC126" s="9">
        <f t="shared" si="8"/>
        <v>0</v>
      </c>
      <c r="AD126" s="9">
        <f t="shared" si="8"/>
        <v>0</v>
      </c>
      <c r="AE126" s="9">
        <f t="shared" si="8"/>
        <v>0</v>
      </c>
      <c r="AF126" s="9">
        <f t="shared" si="8"/>
        <v>0</v>
      </c>
      <c r="AG126" s="9">
        <f t="shared" si="8"/>
        <v>0</v>
      </c>
      <c r="AH126" s="9">
        <f t="shared" si="8"/>
        <v>0</v>
      </c>
      <c r="AI126" s="9">
        <f t="shared" si="8"/>
        <v>0</v>
      </c>
      <c r="AJ126" s="9">
        <f t="shared" si="8"/>
        <v>0</v>
      </c>
    </row>
    <row r="127" spans="1:36" ht="76.5">
      <c r="A127" s="70" t="s">
        <v>149</v>
      </c>
      <c r="B127" s="59" t="s">
        <v>207</v>
      </c>
      <c r="C127" s="68"/>
      <c r="D127" s="11" t="s">
        <v>54</v>
      </c>
      <c r="E127" s="11" t="s">
        <v>54</v>
      </c>
      <c r="F127" s="68" t="s">
        <v>167</v>
      </c>
      <c r="G127" s="13">
        <v>42370</v>
      </c>
      <c r="H127" s="13">
        <v>43465</v>
      </c>
      <c r="I127" s="10">
        <f>SUM(J127:L127)</f>
        <v>0</v>
      </c>
      <c r="J127" s="10">
        <f>SUM(Y127+AA127+AB127)</f>
        <v>0</v>
      </c>
      <c r="K127" s="10">
        <f>SUM(AC127+AE127+AF127)</f>
        <v>0</v>
      </c>
      <c r="L127" s="10">
        <f>SUM(AG127+AI127+AJ127)</f>
        <v>0</v>
      </c>
      <c r="M127" s="68" t="s">
        <v>62</v>
      </c>
      <c r="N127" s="68" t="s">
        <v>62</v>
      </c>
      <c r="O127" s="68" t="s">
        <v>62</v>
      </c>
      <c r="P127" s="68" t="s">
        <v>62</v>
      </c>
      <c r="Q127" s="68" t="s">
        <v>62</v>
      </c>
      <c r="R127" s="68" t="s">
        <v>62</v>
      </c>
      <c r="S127" s="68" t="s">
        <v>62</v>
      </c>
      <c r="T127" s="68" t="s">
        <v>62</v>
      </c>
      <c r="U127" s="68" t="s">
        <v>62</v>
      </c>
      <c r="V127" s="68" t="s">
        <v>62</v>
      </c>
      <c r="W127" s="68" t="s">
        <v>62</v>
      </c>
      <c r="X127" s="68" t="s">
        <v>62</v>
      </c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</row>
    <row r="128" spans="1:36" ht="38.25">
      <c r="A128" s="70"/>
      <c r="B128" s="30" t="s">
        <v>105</v>
      </c>
      <c r="C128" s="68">
        <v>1</v>
      </c>
      <c r="D128" s="68"/>
      <c r="E128" s="68"/>
      <c r="F128" s="68"/>
      <c r="G128" s="86"/>
      <c r="H128" s="13">
        <v>42735</v>
      </c>
      <c r="I128" s="10"/>
      <c r="J128" s="10"/>
      <c r="K128" s="10"/>
      <c r="L128" s="10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38.25">
      <c r="A129" s="70"/>
      <c r="B129" s="30" t="s">
        <v>106</v>
      </c>
      <c r="C129" s="68">
        <v>1</v>
      </c>
      <c r="D129" s="68"/>
      <c r="E129" s="68"/>
      <c r="F129" s="68"/>
      <c r="G129" s="86"/>
      <c r="H129" s="13">
        <v>43100</v>
      </c>
      <c r="I129" s="10"/>
      <c r="J129" s="10"/>
      <c r="K129" s="10"/>
      <c r="L129" s="10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38.25">
      <c r="A130" s="70"/>
      <c r="B130" s="30" t="s">
        <v>271</v>
      </c>
      <c r="C130" s="68">
        <v>1</v>
      </c>
      <c r="D130" s="68"/>
      <c r="E130" s="68"/>
      <c r="F130" s="68"/>
      <c r="G130" s="86"/>
      <c r="H130" s="13">
        <v>43465</v>
      </c>
      <c r="I130" s="10"/>
      <c r="J130" s="10"/>
      <c r="K130" s="10"/>
      <c r="L130" s="10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63">
      <c r="A131" s="43" t="s">
        <v>109</v>
      </c>
      <c r="B131" s="24" t="s">
        <v>119</v>
      </c>
      <c r="C131" s="8"/>
      <c r="D131" s="8" t="s">
        <v>180</v>
      </c>
      <c r="E131" s="8" t="s">
        <v>72</v>
      </c>
      <c r="F131" s="22" t="s">
        <v>48</v>
      </c>
      <c r="G131" s="52">
        <v>42370</v>
      </c>
      <c r="H131" s="52">
        <v>43465</v>
      </c>
      <c r="I131" s="9">
        <f>SUM(J131:L131)</f>
        <v>210</v>
      </c>
      <c r="J131" s="9">
        <f>SUM(J132+J136)</f>
        <v>70</v>
      </c>
      <c r="K131" s="9">
        <f>SUM(K132+K136)</f>
        <v>70</v>
      </c>
      <c r="L131" s="9">
        <f>SUM(L132+L136)</f>
        <v>70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>
        <f aca="true" t="shared" si="9" ref="Y131:AJ131">SUM(Y132+Y136)</f>
        <v>70</v>
      </c>
      <c r="Z131" s="9">
        <f t="shared" si="9"/>
        <v>0</v>
      </c>
      <c r="AA131" s="9">
        <f t="shared" si="9"/>
        <v>0</v>
      </c>
      <c r="AB131" s="9">
        <f t="shared" si="9"/>
        <v>0</v>
      </c>
      <c r="AC131" s="9">
        <f t="shared" si="9"/>
        <v>70</v>
      </c>
      <c r="AD131" s="9">
        <f t="shared" si="9"/>
        <v>0</v>
      </c>
      <c r="AE131" s="9">
        <f t="shared" si="9"/>
        <v>0</v>
      </c>
      <c r="AF131" s="9">
        <f t="shared" si="9"/>
        <v>0</v>
      </c>
      <c r="AG131" s="9">
        <f t="shared" si="9"/>
        <v>70</v>
      </c>
      <c r="AH131" s="9">
        <f t="shared" si="9"/>
        <v>0</v>
      </c>
      <c r="AI131" s="9">
        <f t="shared" si="9"/>
        <v>0</v>
      </c>
      <c r="AJ131" s="9">
        <f t="shared" si="9"/>
        <v>0</v>
      </c>
    </row>
    <row r="132" spans="1:36" ht="38.25">
      <c r="A132" s="70" t="s">
        <v>108</v>
      </c>
      <c r="B132" s="55" t="s">
        <v>110</v>
      </c>
      <c r="C132" s="68"/>
      <c r="D132" s="11" t="s">
        <v>54</v>
      </c>
      <c r="E132" s="11" t="s">
        <v>54</v>
      </c>
      <c r="F132" s="68" t="s">
        <v>179</v>
      </c>
      <c r="G132" s="13">
        <v>42370</v>
      </c>
      <c r="H132" s="13">
        <v>43465</v>
      </c>
      <c r="I132" s="10">
        <f>SUM(J132:L132)</f>
        <v>0</v>
      </c>
      <c r="J132" s="10">
        <f>SUM(Y132+AA132+AB132)</f>
        <v>0</v>
      </c>
      <c r="K132" s="10">
        <f>SUM(AC132+AE132+AF132)</f>
        <v>0</v>
      </c>
      <c r="L132" s="10">
        <f>SUM(AG132+AI132+AJ132)</f>
        <v>0</v>
      </c>
      <c r="M132" s="68" t="s">
        <v>62</v>
      </c>
      <c r="N132" s="68" t="s">
        <v>62</v>
      </c>
      <c r="O132" s="68" t="s">
        <v>62</v>
      </c>
      <c r="P132" s="68" t="s">
        <v>62</v>
      </c>
      <c r="Q132" s="68" t="s">
        <v>62</v>
      </c>
      <c r="R132" s="68" t="s">
        <v>62</v>
      </c>
      <c r="S132" s="68" t="s">
        <v>62</v>
      </c>
      <c r="T132" s="68" t="s">
        <v>62</v>
      </c>
      <c r="U132" s="68" t="s">
        <v>62</v>
      </c>
      <c r="V132" s="68" t="s">
        <v>62</v>
      </c>
      <c r="W132" s="68" t="s">
        <v>62</v>
      </c>
      <c r="X132" s="68" t="s">
        <v>62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25.5">
      <c r="A133" s="70"/>
      <c r="B133" s="30" t="s">
        <v>272</v>
      </c>
      <c r="C133" s="68">
        <v>2</v>
      </c>
      <c r="D133" s="68"/>
      <c r="E133" s="68"/>
      <c r="F133" s="68"/>
      <c r="G133" s="86"/>
      <c r="H133" s="13">
        <v>42735</v>
      </c>
      <c r="I133" s="10"/>
      <c r="J133" s="10"/>
      <c r="K133" s="10"/>
      <c r="L133" s="10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25.5">
      <c r="A134" s="70"/>
      <c r="B134" s="30" t="s">
        <v>107</v>
      </c>
      <c r="C134" s="68">
        <v>2</v>
      </c>
      <c r="D134" s="68"/>
      <c r="E134" s="68"/>
      <c r="F134" s="68"/>
      <c r="G134" s="86"/>
      <c r="H134" s="13">
        <v>43100</v>
      </c>
      <c r="I134" s="10"/>
      <c r="J134" s="10"/>
      <c r="K134" s="10"/>
      <c r="L134" s="10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25.5">
      <c r="A135" s="70"/>
      <c r="B135" s="30" t="s">
        <v>273</v>
      </c>
      <c r="C135" s="68">
        <v>2</v>
      </c>
      <c r="D135" s="68"/>
      <c r="E135" s="68"/>
      <c r="F135" s="68"/>
      <c r="G135" s="86"/>
      <c r="H135" s="13">
        <v>43465</v>
      </c>
      <c r="I135" s="10"/>
      <c r="J135" s="10"/>
      <c r="K135" s="10"/>
      <c r="L135" s="10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33.75">
      <c r="A136" s="70" t="s">
        <v>111</v>
      </c>
      <c r="B136" s="55" t="s">
        <v>113</v>
      </c>
      <c r="C136" s="68"/>
      <c r="D136" s="11" t="s">
        <v>54</v>
      </c>
      <c r="E136" s="11" t="s">
        <v>54</v>
      </c>
      <c r="F136" s="68" t="s">
        <v>61</v>
      </c>
      <c r="G136" s="13">
        <v>42370</v>
      </c>
      <c r="H136" s="13">
        <v>43465</v>
      </c>
      <c r="I136" s="10">
        <f>SUM(J136:L136)</f>
        <v>210</v>
      </c>
      <c r="J136" s="10">
        <f>SUM(Y136:AB136)</f>
        <v>70</v>
      </c>
      <c r="K136" s="10">
        <f>SUM(AC136+AE136+AF136)</f>
        <v>70</v>
      </c>
      <c r="L136" s="10">
        <f>SUM(AG136+AI136+AJ136)</f>
        <v>70</v>
      </c>
      <c r="M136" s="68" t="s">
        <v>62</v>
      </c>
      <c r="N136" s="68"/>
      <c r="O136" s="68" t="s">
        <v>62</v>
      </c>
      <c r="P136" s="68"/>
      <c r="Q136" s="68" t="s">
        <v>62</v>
      </c>
      <c r="R136" s="68"/>
      <c r="S136" s="68" t="s">
        <v>62</v>
      </c>
      <c r="T136" s="68"/>
      <c r="U136" s="68" t="s">
        <v>62</v>
      </c>
      <c r="V136" s="68"/>
      <c r="W136" s="68" t="s">
        <v>62</v>
      </c>
      <c r="X136" s="68"/>
      <c r="Y136" s="64">
        <v>70</v>
      </c>
      <c r="Z136" s="2"/>
      <c r="AA136" s="2"/>
      <c r="AB136" s="2"/>
      <c r="AC136" s="2">
        <v>70</v>
      </c>
      <c r="AD136" s="2"/>
      <c r="AE136" s="2"/>
      <c r="AF136" s="2"/>
      <c r="AG136" s="2">
        <v>70</v>
      </c>
      <c r="AH136" s="2"/>
      <c r="AI136" s="2"/>
      <c r="AJ136" s="2"/>
    </row>
    <row r="137" spans="1:36" ht="25.5">
      <c r="A137" s="70"/>
      <c r="B137" s="30" t="s">
        <v>274</v>
      </c>
      <c r="C137" s="68">
        <v>3</v>
      </c>
      <c r="D137" s="11"/>
      <c r="E137" s="11"/>
      <c r="F137" s="68"/>
      <c r="G137" s="86"/>
      <c r="H137" s="13">
        <v>42735</v>
      </c>
      <c r="I137" s="10"/>
      <c r="J137" s="10"/>
      <c r="K137" s="10"/>
      <c r="L137" s="10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25.5">
      <c r="A138" s="70"/>
      <c r="B138" s="30" t="s">
        <v>112</v>
      </c>
      <c r="C138" s="68">
        <v>3</v>
      </c>
      <c r="D138" s="11"/>
      <c r="E138" s="11"/>
      <c r="F138" s="68"/>
      <c r="G138" s="86"/>
      <c r="H138" s="13">
        <v>43100</v>
      </c>
      <c r="I138" s="10"/>
      <c r="J138" s="10"/>
      <c r="K138" s="10"/>
      <c r="L138" s="10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25.5">
      <c r="A139" s="70"/>
      <c r="B139" s="30" t="s">
        <v>275</v>
      </c>
      <c r="C139" s="68">
        <v>3</v>
      </c>
      <c r="D139" s="11"/>
      <c r="E139" s="11"/>
      <c r="F139" s="68"/>
      <c r="G139" s="86"/>
      <c r="H139" s="13">
        <v>43465</v>
      </c>
      <c r="I139" s="10"/>
      <c r="J139" s="10"/>
      <c r="K139" s="10"/>
      <c r="L139" s="10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02">
      <c r="A140" s="43" t="s">
        <v>114</v>
      </c>
      <c r="B140" s="50" t="s">
        <v>70</v>
      </c>
      <c r="C140" s="8"/>
      <c r="D140" s="8" t="s">
        <v>180</v>
      </c>
      <c r="E140" s="8" t="s">
        <v>72</v>
      </c>
      <c r="F140" s="22" t="s">
        <v>178</v>
      </c>
      <c r="G140" s="52">
        <v>42370</v>
      </c>
      <c r="H140" s="52">
        <v>43465</v>
      </c>
      <c r="I140" s="9">
        <f>SUM(J140:L140)</f>
        <v>20647.3</v>
      </c>
      <c r="J140" s="9">
        <f>SUM(J141)</f>
        <v>6558.2</v>
      </c>
      <c r="K140" s="9">
        <f>SUM(K141)</f>
        <v>6894.7</v>
      </c>
      <c r="L140" s="9">
        <f>SUM(L141)</f>
        <v>7194.4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>
        <f aca="true" t="shared" si="10" ref="Y140:AJ140">SUM(Y141)</f>
        <v>0</v>
      </c>
      <c r="Z140" s="9">
        <f t="shared" si="10"/>
        <v>0</v>
      </c>
      <c r="AA140" s="9">
        <f t="shared" si="10"/>
        <v>6558.2</v>
      </c>
      <c r="AB140" s="9">
        <f t="shared" si="10"/>
        <v>0</v>
      </c>
      <c r="AC140" s="9">
        <f t="shared" si="10"/>
        <v>0</v>
      </c>
      <c r="AD140" s="9">
        <f t="shared" si="10"/>
        <v>0</v>
      </c>
      <c r="AE140" s="9">
        <f t="shared" si="10"/>
        <v>6894.7</v>
      </c>
      <c r="AF140" s="9">
        <f t="shared" si="10"/>
        <v>0</v>
      </c>
      <c r="AG140" s="9">
        <f t="shared" si="10"/>
        <v>0</v>
      </c>
      <c r="AH140" s="9">
        <f t="shared" si="10"/>
        <v>0</v>
      </c>
      <c r="AI140" s="9">
        <f t="shared" si="10"/>
        <v>7194.4</v>
      </c>
      <c r="AJ140" s="9">
        <f t="shared" si="10"/>
        <v>0</v>
      </c>
    </row>
    <row r="141" spans="1:36" ht="89.25">
      <c r="A141" s="70" t="s">
        <v>150</v>
      </c>
      <c r="B141" s="59" t="s">
        <v>208</v>
      </c>
      <c r="C141" s="68"/>
      <c r="D141" s="11" t="s">
        <v>54</v>
      </c>
      <c r="E141" s="11" t="s">
        <v>54</v>
      </c>
      <c r="F141" s="68"/>
      <c r="G141" s="13">
        <v>42370</v>
      </c>
      <c r="H141" s="13">
        <v>43465</v>
      </c>
      <c r="I141" s="10">
        <f>SUM(J141:L141)</f>
        <v>20647.3</v>
      </c>
      <c r="J141" s="10">
        <f>SUM(Y141:AB141)</f>
        <v>6558.2</v>
      </c>
      <c r="K141" s="10">
        <f>SUM(AC141+AE141+AF141)</f>
        <v>6894.7</v>
      </c>
      <c r="L141" s="10">
        <f>SUM(AG141+AI141+AJ141)</f>
        <v>7194.4</v>
      </c>
      <c r="M141" s="68" t="s">
        <v>62</v>
      </c>
      <c r="N141" s="68" t="s">
        <v>62</v>
      </c>
      <c r="O141" s="68" t="s">
        <v>62</v>
      </c>
      <c r="P141" s="68" t="s">
        <v>62</v>
      </c>
      <c r="Q141" s="68" t="s">
        <v>62</v>
      </c>
      <c r="R141" s="68" t="s">
        <v>62</v>
      </c>
      <c r="S141" s="68" t="s">
        <v>62</v>
      </c>
      <c r="T141" s="68" t="s">
        <v>62</v>
      </c>
      <c r="U141" s="68" t="s">
        <v>62</v>
      </c>
      <c r="V141" s="68" t="s">
        <v>62</v>
      </c>
      <c r="W141" s="68" t="s">
        <v>62</v>
      </c>
      <c r="X141" s="68" t="s">
        <v>62</v>
      </c>
      <c r="Y141" s="58"/>
      <c r="Z141" s="58"/>
      <c r="AA141" s="58">
        <v>6558.2</v>
      </c>
      <c r="AB141" s="58"/>
      <c r="AC141" s="58"/>
      <c r="AD141" s="58"/>
      <c r="AE141" s="58">
        <v>6894.7</v>
      </c>
      <c r="AF141" s="58"/>
      <c r="AG141" s="58"/>
      <c r="AH141" s="58"/>
      <c r="AI141" s="58">
        <v>7194.4</v>
      </c>
      <c r="AJ141" s="58"/>
    </row>
    <row r="142" spans="1:36" ht="38.25">
      <c r="A142" s="70"/>
      <c r="B142" s="30" t="s">
        <v>115</v>
      </c>
      <c r="C142" s="68">
        <v>1</v>
      </c>
      <c r="D142" s="11"/>
      <c r="E142" s="11"/>
      <c r="F142" s="68"/>
      <c r="G142" s="86"/>
      <c r="H142" s="13">
        <v>42735</v>
      </c>
      <c r="I142" s="10"/>
      <c r="J142" s="10"/>
      <c r="K142" s="10"/>
      <c r="L142" s="10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 t="s">
        <v>188</v>
      </c>
      <c r="AJ142" s="2"/>
    </row>
    <row r="143" spans="1:36" ht="38.25">
      <c r="A143" s="70"/>
      <c r="B143" s="30" t="s">
        <v>116</v>
      </c>
      <c r="C143" s="68">
        <v>1</v>
      </c>
      <c r="D143" s="11"/>
      <c r="E143" s="11"/>
      <c r="F143" s="68"/>
      <c r="G143" s="86"/>
      <c r="H143" s="13">
        <v>43100</v>
      </c>
      <c r="I143" s="10"/>
      <c r="J143" s="10"/>
      <c r="K143" s="10"/>
      <c r="L143" s="10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38.25">
      <c r="A144" s="70"/>
      <c r="B144" s="30" t="s">
        <v>276</v>
      </c>
      <c r="C144" s="68">
        <v>1</v>
      </c>
      <c r="D144" s="11"/>
      <c r="E144" s="11"/>
      <c r="F144" s="68"/>
      <c r="G144" s="86"/>
      <c r="H144" s="13">
        <v>43465</v>
      </c>
      <c r="I144" s="10"/>
      <c r="J144" s="10"/>
      <c r="K144" s="10"/>
      <c r="L144" s="10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2.75">
      <c r="A145" s="70"/>
      <c r="B145" s="93" t="s">
        <v>24</v>
      </c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5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2.75">
      <c r="A146" s="41"/>
      <c r="B146" s="23" t="s">
        <v>14</v>
      </c>
      <c r="C146" s="6"/>
      <c r="D146" s="6"/>
      <c r="E146" s="6"/>
      <c r="F146" s="51"/>
      <c r="G146" s="6"/>
      <c r="H146" s="6"/>
      <c r="I146" s="15">
        <f>SUM(J146:L146)</f>
        <v>513</v>
      </c>
      <c r="J146" s="16">
        <f>SUM(J147+J152+J157+J162+J167)</f>
        <v>171</v>
      </c>
      <c r="K146" s="16">
        <f>SUM(K147+K152+K157+K162+K167)</f>
        <v>171</v>
      </c>
      <c r="L146" s="16">
        <f>SUM(L147+L152+L157+L162+L167)</f>
        <v>171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6">
        <f>SUM(Y147+Y152+Y157+Y162+Y167)</f>
        <v>171</v>
      </c>
      <c r="Z146" s="16">
        <f aca="true" t="shared" si="11" ref="Z146:AJ146">SUM(Z147+Z152+Z157+Z162+Z167)</f>
        <v>0</v>
      </c>
      <c r="AA146" s="16">
        <f t="shared" si="11"/>
        <v>0</v>
      </c>
      <c r="AB146" s="16">
        <f t="shared" si="11"/>
        <v>0</v>
      </c>
      <c r="AC146" s="16">
        <f t="shared" si="11"/>
        <v>171</v>
      </c>
      <c r="AD146" s="16">
        <f t="shared" si="11"/>
        <v>0</v>
      </c>
      <c r="AE146" s="16">
        <f t="shared" si="11"/>
        <v>0</v>
      </c>
      <c r="AF146" s="16">
        <f t="shared" si="11"/>
        <v>0</v>
      </c>
      <c r="AG146" s="16">
        <f t="shared" si="11"/>
        <v>171</v>
      </c>
      <c r="AH146" s="16">
        <f t="shared" si="11"/>
        <v>0</v>
      </c>
      <c r="AI146" s="16">
        <f t="shared" si="11"/>
        <v>0</v>
      </c>
      <c r="AJ146" s="16">
        <f t="shared" si="11"/>
        <v>0</v>
      </c>
    </row>
    <row r="147" spans="1:36" ht="63">
      <c r="A147" s="43" t="s">
        <v>120</v>
      </c>
      <c r="B147" s="24" t="s">
        <v>25</v>
      </c>
      <c r="C147" s="8"/>
      <c r="D147" s="8" t="s">
        <v>180</v>
      </c>
      <c r="E147" s="8" t="s">
        <v>72</v>
      </c>
      <c r="F147" s="22" t="s">
        <v>49</v>
      </c>
      <c r="G147" s="52">
        <v>42370</v>
      </c>
      <c r="H147" s="52">
        <v>43465</v>
      </c>
      <c r="I147" s="9">
        <f>SUM(J147:L147)</f>
        <v>405</v>
      </c>
      <c r="J147" s="9">
        <f>SUM(J148)</f>
        <v>135</v>
      </c>
      <c r="K147" s="9">
        <f>SUM(K148)</f>
        <v>135</v>
      </c>
      <c r="L147" s="9">
        <f>SUM(L148)</f>
        <v>135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>
        <f>SUM(Y148)</f>
        <v>135</v>
      </c>
      <c r="Z147" s="9">
        <f aca="true" t="shared" si="12" ref="Z147:AJ147">SUM(Z148)</f>
        <v>0</v>
      </c>
      <c r="AA147" s="9">
        <f t="shared" si="12"/>
        <v>0</v>
      </c>
      <c r="AB147" s="9">
        <f t="shared" si="12"/>
        <v>0</v>
      </c>
      <c r="AC147" s="9">
        <f t="shared" si="12"/>
        <v>135</v>
      </c>
      <c r="AD147" s="9">
        <f t="shared" si="12"/>
        <v>0</v>
      </c>
      <c r="AE147" s="9">
        <f t="shared" si="12"/>
        <v>0</v>
      </c>
      <c r="AF147" s="9">
        <f t="shared" si="12"/>
        <v>0</v>
      </c>
      <c r="AG147" s="9">
        <f t="shared" si="12"/>
        <v>135</v>
      </c>
      <c r="AH147" s="9">
        <f t="shared" si="12"/>
        <v>0</v>
      </c>
      <c r="AI147" s="9">
        <f t="shared" si="12"/>
        <v>0</v>
      </c>
      <c r="AJ147" s="9">
        <f t="shared" si="12"/>
        <v>0</v>
      </c>
    </row>
    <row r="148" spans="1:36" ht="38.25">
      <c r="A148" s="70" t="s">
        <v>151</v>
      </c>
      <c r="B148" s="56" t="s">
        <v>152</v>
      </c>
      <c r="C148" s="68"/>
      <c r="D148" s="11" t="s">
        <v>54</v>
      </c>
      <c r="E148" s="11" t="s">
        <v>54</v>
      </c>
      <c r="F148" s="68" t="s">
        <v>166</v>
      </c>
      <c r="G148" s="13">
        <v>42370</v>
      </c>
      <c r="H148" s="13">
        <v>43465</v>
      </c>
      <c r="I148" s="10">
        <f>SUM(J148:L148)</f>
        <v>405</v>
      </c>
      <c r="J148" s="10">
        <f>SUM(Y148:AB148)</f>
        <v>135</v>
      </c>
      <c r="K148" s="10">
        <f>SUM(AC148+AE148+AF148)</f>
        <v>135</v>
      </c>
      <c r="L148" s="10">
        <f>SUM(AG148+AI148+AJ148)</f>
        <v>135</v>
      </c>
      <c r="M148" s="68"/>
      <c r="N148" s="68" t="s">
        <v>62</v>
      </c>
      <c r="O148" s="68"/>
      <c r="P148" s="68" t="s">
        <v>62</v>
      </c>
      <c r="Q148" s="68"/>
      <c r="R148" s="68" t="s">
        <v>62</v>
      </c>
      <c r="S148" s="68"/>
      <c r="T148" s="68" t="s">
        <v>62</v>
      </c>
      <c r="U148" s="68"/>
      <c r="V148" s="68" t="s">
        <v>62</v>
      </c>
      <c r="W148" s="68"/>
      <c r="X148" s="68" t="s">
        <v>62</v>
      </c>
      <c r="Y148" s="64">
        <v>135</v>
      </c>
      <c r="Z148" s="58"/>
      <c r="AA148" s="58"/>
      <c r="AB148" s="58"/>
      <c r="AC148" s="58">
        <v>135</v>
      </c>
      <c r="AD148" s="58"/>
      <c r="AE148" s="58"/>
      <c r="AF148" s="58"/>
      <c r="AG148" s="58">
        <v>135</v>
      </c>
      <c r="AH148" s="58"/>
      <c r="AI148" s="58"/>
      <c r="AJ148" s="58"/>
    </row>
    <row r="149" spans="1:36" ht="25.5">
      <c r="A149" s="70"/>
      <c r="B149" s="26" t="s">
        <v>277</v>
      </c>
      <c r="C149" s="68">
        <v>3</v>
      </c>
      <c r="D149" s="68"/>
      <c r="E149" s="68"/>
      <c r="F149" s="68"/>
      <c r="G149" s="86"/>
      <c r="H149" s="13">
        <v>42735</v>
      </c>
      <c r="I149" s="10"/>
      <c r="J149" s="10"/>
      <c r="K149" s="10"/>
      <c r="L149" s="10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25.5">
      <c r="A150" s="70"/>
      <c r="B150" s="26" t="s">
        <v>117</v>
      </c>
      <c r="C150" s="68">
        <v>3</v>
      </c>
      <c r="D150" s="68"/>
      <c r="E150" s="68"/>
      <c r="F150" s="68"/>
      <c r="G150" s="86"/>
      <c r="H150" s="13">
        <v>43100</v>
      </c>
      <c r="I150" s="10"/>
      <c r="J150" s="10"/>
      <c r="K150" s="10"/>
      <c r="L150" s="10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25.5">
      <c r="A151" s="70"/>
      <c r="B151" s="26" t="s">
        <v>278</v>
      </c>
      <c r="C151" s="68">
        <v>3</v>
      </c>
      <c r="D151" s="68"/>
      <c r="E151" s="68"/>
      <c r="F151" s="68"/>
      <c r="G151" s="86"/>
      <c r="H151" s="13">
        <v>43465</v>
      </c>
      <c r="I151" s="10"/>
      <c r="J151" s="10"/>
      <c r="K151" s="10"/>
      <c r="L151" s="10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89.25">
      <c r="A152" s="43" t="s">
        <v>121</v>
      </c>
      <c r="B152" s="24" t="s">
        <v>26</v>
      </c>
      <c r="C152" s="8"/>
      <c r="D152" s="8" t="s">
        <v>180</v>
      </c>
      <c r="E152" s="8" t="s">
        <v>64</v>
      </c>
      <c r="F152" s="22" t="s">
        <v>175</v>
      </c>
      <c r="G152" s="52">
        <v>42370</v>
      </c>
      <c r="H152" s="52">
        <v>43465</v>
      </c>
      <c r="I152" s="9">
        <f>SUM(J152:L152)</f>
        <v>0</v>
      </c>
      <c r="J152" s="9">
        <f>SUM(J153:J154)</f>
        <v>0</v>
      </c>
      <c r="K152" s="9">
        <f>SUM(K153:K154)</f>
        <v>0</v>
      </c>
      <c r="L152" s="9">
        <f>SUM(L153:L154)</f>
        <v>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>
        <f aca="true" t="shared" si="13" ref="Y152:AJ152">SUM(Y153:Y154)</f>
        <v>0</v>
      </c>
      <c r="Z152" s="9">
        <f t="shared" si="13"/>
        <v>0</v>
      </c>
      <c r="AA152" s="9">
        <f t="shared" si="13"/>
        <v>0</v>
      </c>
      <c r="AB152" s="9">
        <f t="shared" si="13"/>
        <v>0</v>
      </c>
      <c r="AC152" s="9">
        <f t="shared" si="13"/>
        <v>0</v>
      </c>
      <c r="AD152" s="9">
        <f t="shared" si="13"/>
        <v>0</v>
      </c>
      <c r="AE152" s="9">
        <f t="shared" si="13"/>
        <v>0</v>
      </c>
      <c r="AF152" s="9">
        <f t="shared" si="13"/>
        <v>0</v>
      </c>
      <c r="AG152" s="9">
        <f t="shared" si="13"/>
        <v>0</v>
      </c>
      <c r="AH152" s="9">
        <f t="shared" si="13"/>
        <v>0</v>
      </c>
      <c r="AI152" s="9">
        <f t="shared" si="13"/>
        <v>0</v>
      </c>
      <c r="AJ152" s="9">
        <f t="shared" si="13"/>
        <v>0</v>
      </c>
    </row>
    <row r="153" spans="1:36" ht="12.75">
      <c r="A153" s="41"/>
      <c r="B153" s="38" t="s">
        <v>122</v>
      </c>
      <c r="C153" s="46"/>
      <c r="D153" s="47" t="s">
        <v>54</v>
      </c>
      <c r="E153" s="47" t="s">
        <v>54</v>
      </c>
      <c r="F153" s="62"/>
      <c r="G153" s="13">
        <v>42370</v>
      </c>
      <c r="H153" s="13">
        <v>43465</v>
      </c>
      <c r="I153" s="10">
        <f>SUM(J153:L153)</f>
        <v>0</v>
      </c>
      <c r="J153" s="49"/>
      <c r="K153" s="49"/>
      <c r="L153" s="49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25.5">
      <c r="A154" s="70"/>
      <c r="B154" s="26" t="s">
        <v>73</v>
      </c>
      <c r="C154" s="68">
        <v>3</v>
      </c>
      <c r="D154" s="68"/>
      <c r="E154" s="68"/>
      <c r="F154" s="68"/>
      <c r="G154" s="86"/>
      <c r="H154" s="13">
        <v>42735</v>
      </c>
      <c r="I154" s="10"/>
      <c r="J154" s="10"/>
      <c r="K154" s="10"/>
      <c r="L154" s="10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25.5">
      <c r="A155" s="70"/>
      <c r="B155" s="26" t="s">
        <v>74</v>
      </c>
      <c r="C155" s="68">
        <v>3</v>
      </c>
      <c r="D155" s="68"/>
      <c r="E155" s="68"/>
      <c r="F155" s="68"/>
      <c r="G155" s="86"/>
      <c r="H155" s="13">
        <v>43100</v>
      </c>
      <c r="I155" s="10"/>
      <c r="J155" s="10"/>
      <c r="K155" s="10"/>
      <c r="L155" s="10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25.5">
      <c r="A156" s="70"/>
      <c r="B156" s="26" t="s">
        <v>279</v>
      </c>
      <c r="C156" s="68">
        <v>3</v>
      </c>
      <c r="D156" s="68"/>
      <c r="E156" s="68"/>
      <c r="F156" s="68"/>
      <c r="G156" s="86"/>
      <c r="H156" s="13">
        <v>43465</v>
      </c>
      <c r="I156" s="10"/>
      <c r="J156" s="10"/>
      <c r="K156" s="10"/>
      <c r="L156" s="10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63">
      <c r="A157" s="43" t="s">
        <v>123</v>
      </c>
      <c r="B157" s="24" t="s">
        <v>27</v>
      </c>
      <c r="C157" s="8"/>
      <c r="D157" s="8" t="s">
        <v>180</v>
      </c>
      <c r="E157" s="8" t="s">
        <v>72</v>
      </c>
      <c r="F157" s="57" t="s">
        <v>50</v>
      </c>
      <c r="G157" s="52">
        <v>42370</v>
      </c>
      <c r="H157" s="52">
        <v>43465</v>
      </c>
      <c r="I157" s="9">
        <f>SUM(J157:L157)</f>
        <v>0</v>
      </c>
      <c r="J157" s="9">
        <f>SUM(J158)</f>
        <v>0</v>
      </c>
      <c r="K157" s="9">
        <f>SUM(K158)</f>
        <v>0</v>
      </c>
      <c r="L157" s="9">
        <f>SUM(L158)</f>
        <v>0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>
        <f>SUM(Y158)</f>
        <v>0</v>
      </c>
      <c r="Z157" s="9">
        <f aca="true" t="shared" si="14" ref="Z157:AJ157">SUM(Z158)</f>
        <v>0</v>
      </c>
      <c r="AA157" s="9">
        <f t="shared" si="14"/>
        <v>0</v>
      </c>
      <c r="AB157" s="9">
        <f t="shared" si="14"/>
        <v>0</v>
      </c>
      <c r="AC157" s="9">
        <f t="shared" si="14"/>
        <v>0</v>
      </c>
      <c r="AD157" s="9">
        <f t="shared" si="14"/>
        <v>0</v>
      </c>
      <c r="AE157" s="9">
        <f t="shared" si="14"/>
        <v>0</v>
      </c>
      <c r="AF157" s="9">
        <f t="shared" si="14"/>
        <v>0</v>
      </c>
      <c r="AG157" s="9">
        <f t="shared" si="14"/>
        <v>0</v>
      </c>
      <c r="AH157" s="9">
        <f t="shared" si="14"/>
        <v>0</v>
      </c>
      <c r="AI157" s="9">
        <f t="shared" si="14"/>
        <v>0</v>
      </c>
      <c r="AJ157" s="9">
        <f t="shared" si="14"/>
        <v>0</v>
      </c>
    </row>
    <row r="158" spans="1:36" ht="38.25">
      <c r="A158" s="70" t="s">
        <v>153</v>
      </c>
      <c r="B158" s="56" t="s">
        <v>154</v>
      </c>
      <c r="C158" s="68"/>
      <c r="D158" s="11" t="s">
        <v>54</v>
      </c>
      <c r="E158" s="11" t="s">
        <v>54</v>
      </c>
      <c r="F158" s="46" t="s">
        <v>177</v>
      </c>
      <c r="G158" s="13">
        <v>42370</v>
      </c>
      <c r="H158" s="13">
        <v>43465</v>
      </c>
      <c r="I158" s="10">
        <f>SUM(J158:L158)</f>
        <v>0</v>
      </c>
      <c r="J158" s="10">
        <f>SUM(Y158:AB158)</f>
        <v>0</v>
      </c>
      <c r="K158" s="10">
        <f>SUM(AC158+AE158+AF158)</f>
        <v>0</v>
      </c>
      <c r="L158" s="10">
        <f>SUM(AG158+AI158+AJ158)</f>
        <v>0</v>
      </c>
      <c r="M158" s="68" t="s">
        <v>62</v>
      </c>
      <c r="N158" s="68" t="s">
        <v>62</v>
      </c>
      <c r="O158" s="68" t="s">
        <v>62</v>
      </c>
      <c r="P158" s="68" t="s">
        <v>62</v>
      </c>
      <c r="Q158" s="68" t="s">
        <v>62</v>
      </c>
      <c r="R158" s="68" t="s">
        <v>62</v>
      </c>
      <c r="S158" s="68" t="s">
        <v>62</v>
      </c>
      <c r="T158" s="68" t="s">
        <v>62</v>
      </c>
      <c r="U158" s="68" t="s">
        <v>62</v>
      </c>
      <c r="V158" s="68" t="s">
        <v>62</v>
      </c>
      <c r="W158" s="68" t="s">
        <v>62</v>
      </c>
      <c r="X158" s="68" t="s">
        <v>62</v>
      </c>
      <c r="Y158" s="64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</row>
    <row r="159" spans="1:36" ht="25.5">
      <c r="A159" s="70"/>
      <c r="B159" s="26" t="s">
        <v>124</v>
      </c>
      <c r="C159" s="68">
        <v>2</v>
      </c>
      <c r="D159" s="68"/>
      <c r="E159" s="68"/>
      <c r="F159" s="68"/>
      <c r="G159" s="86"/>
      <c r="H159" s="13">
        <v>42735</v>
      </c>
      <c r="I159" s="10"/>
      <c r="J159" s="10"/>
      <c r="K159" s="10"/>
      <c r="L159" s="10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25.5">
      <c r="A160" s="70"/>
      <c r="B160" s="26" t="s">
        <v>125</v>
      </c>
      <c r="C160" s="68">
        <v>2</v>
      </c>
      <c r="D160" s="68"/>
      <c r="E160" s="68"/>
      <c r="F160" s="68"/>
      <c r="G160" s="86"/>
      <c r="H160" s="13">
        <v>43100</v>
      </c>
      <c r="I160" s="10"/>
      <c r="J160" s="10"/>
      <c r="K160" s="10"/>
      <c r="L160" s="10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25.5">
      <c r="A161" s="70"/>
      <c r="B161" s="26" t="s">
        <v>280</v>
      </c>
      <c r="C161" s="68">
        <v>2</v>
      </c>
      <c r="D161" s="68"/>
      <c r="E161" s="68"/>
      <c r="F161" s="68"/>
      <c r="G161" s="86"/>
      <c r="H161" s="13">
        <v>43465</v>
      </c>
      <c r="I161" s="10"/>
      <c r="J161" s="10"/>
      <c r="K161" s="10"/>
      <c r="L161" s="10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63">
      <c r="A162" s="43" t="s">
        <v>126</v>
      </c>
      <c r="B162" s="24" t="s">
        <v>28</v>
      </c>
      <c r="C162" s="8"/>
      <c r="D162" s="8" t="s">
        <v>180</v>
      </c>
      <c r="E162" s="8" t="s">
        <v>72</v>
      </c>
      <c r="F162" s="22" t="s">
        <v>51</v>
      </c>
      <c r="G162" s="52">
        <v>42370</v>
      </c>
      <c r="H162" s="52">
        <v>43465</v>
      </c>
      <c r="I162" s="9">
        <f>SUM(J162:L162)</f>
        <v>108</v>
      </c>
      <c r="J162" s="9">
        <f>SUM(J163)</f>
        <v>36</v>
      </c>
      <c r="K162" s="9">
        <f>SUM(K163)</f>
        <v>36</v>
      </c>
      <c r="L162" s="9">
        <f>SUM(L163)</f>
        <v>36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>
        <f aca="true" t="shared" si="15" ref="Y162:AJ162">SUM(Y163)</f>
        <v>36</v>
      </c>
      <c r="Z162" s="9">
        <f t="shared" si="15"/>
        <v>0</v>
      </c>
      <c r="AA162" s="9">
        <f t="shared" si="15"/>
        <v>0</v>
      </c>
      <c r="AB162" s="9">
        <f t="shared" si="15"/>
        <v>0</v>
      </c>
      <c r="AC162" s="9">
        <f t="shared" si="15"/>
        <v>36</v>
      </c>
      <c r="AD162" s="9">
        <f t="shared" si="15"/>
        <v>0</v>
      </c>
      <c r="AE162" s="9">
        <f t="shared" si="15"/>
        <v>0</v>
      </c>
      <c r="AF162" s="9">
        <f t="shared" si="15"/>
        <v>0</v>
      </c>
      <c r="AG162" s="9">
        <f t="shared" si="15"/>
        <v>36</v>
      </c>
      <c r="AH162" s="9">
        <f t="shared" si="15"/>
        <v>0</v>
      </c>
      <c r="AI162" s="9">
        <f t="shared" si="15"/>
        <v>0</v>
      </c>
      <c r="AJ162" s="9">
        <f t="shared" si="15"/>
        <v>0</v>
      </c>
    </row>
    <row r="163" spans="1:37" ht="51">
      <c r="A163" s="70" t="s">
        <v>155</v>
      </c>
      <c r="B163" s="56" t="s">
        <v>156</v>
      </c>
      <c r="C163" s="68"/>
      <c r="D163" s="11" t="s">
        <v>54</v>
      </c>
      <c r="E163" s="11" t="s">
        <v>54</v>
      </c>
      <c r="F163" s="46" t="s">
        <v>177</v>
      </c>
      <c r="G163" s="13">
        <v>42370</v>
      </c>
      <c r="H163" s="13">
        <v>43465</v>
      </c>
      <c r="I163" s="10">
        <f>SUM(J163:L163)</f>
        <v>108</v>
      </c>
      <c r="J163" s="10">
        <f>SUM(Y163:AB163)</f>
        <v>36</v>
      </c>
      <c r="K163" s="10">
        <f>SUM(AC163+AE163+AF163)</f>
        <v>36</v>
      </c>
      <c r="L163" s="10">
        <f>SUM(AG163+AI163+AJ163)</f>
        <v>36</v>
      </c>
      <c r="M163" s="68"/>
      <c r="N163" s="46" t="s">
        <v>62</v>
      </c>
      <c r="O163" s="46" t="s">
        <v>62</v>
      </c>
      <c r="P163" s="46"/>
      <c r="Q163" s="46"/>
      <c r="R163" s="46" t="s">
        <v>62</v>
      </c>
      <c r="S163" s="46" t="s">
        <v>62</v>
      </c>
      <c r="T163" s="46"/>
      <c r="U163" s="46"/>
      <c r="V163" s="46" t="s">
        <v>62</v>
      </c>
      <c r="W163" s="46" t="s">
        <v>62</v>
      </c>
      <c r="X163" s="68"/>
      <c r="Y163" s="64">
        <v>36</v>
      </c>
      <c r="Z163" s="58"/>
      <c r="AA163" s="58"/>
      <c r="AB163" s="58"/>
      <c r="AC163" s="58">
        <v>36</v>
      </c>
      <c r="AD163" s="58"/>
      <c r="AE163" s="58"/>
      <c r="AF163" s="58"/>
      <c r="AG163" s="58">
        <v>36</v>
      </c>
      <c r="AH163" s="58"/>
      <c r="AI163" s="58"/>
      <c r="AJ163" s="58"/>
      <c r="AK163" t="s">
        <v>308</v>
      </c>
    </row>
    <row r="164" spans="1:36" ht="25.5">
      <c r="A164" s="70"/>
      <c r="B164" s="26" t="s">
        <v>124</v>
      </c>
      <c r="C164" s="68">
        <v>3</v>
      </c>
      <c r="D164" s="11"/>
      <c r="E164" s="11"/>
      <c r="F164" s="68"/>
      <c r="G164" s="86"/>
      <c r="H164" s="13">
        <v>42735</v>
      </c>
      <c r="I164" s="10"/>
      <c r="J164" s="10"/>
      <c r="K164" s="10"/>
      <c r="L164" s="10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25.5">
      <c r="A165" s="70"/>
      <c r="B165" s="26" t="s">
        <v>125</v>
      </c>
      <c r="C165" s="68">
        <v>3</v>
      </c>
      <c r="D165" s="11"/>
      <c r="E165" s="11"/>
      <c r="F165" s="68"/>
      <c r="G165" s="86"/>
      <c r="H165" s="13">
        <v>43100</v>
      </c>
      <c r="I165" s="10"/>
      <c r="J165" s="10"/>
      <c r="K165" s="10"/>
      <c r="L165" s="10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25.5">
      <c r="A166" s="70"/>
      <c r="B166" s="26" t="s">
        <v>280</v>
      </c>
      <c r="C166" s="68">
        <v>3</v>
      </c>
      <c r="D166" s="68"/>
      <c r="E166" s="68"/>
      <c r="F166" s="68"/>
      <c r="G166" s="86"/>
      <c r="H166" s="13">
        <v>43465</v>
      </c>
      <c r="I166" s="10"/>
      <c r="J166" s="10"/>
      <c r="K166" s="10"/>
      <c r="L166" s="10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94.5">
      <c r="A167" s="43" t="s">
        <v>127</v>
      </c>
      <c r="B167" s="24" t="s">
        <v>30</v>
      </c>
      <c r="C167" s="8"/>
      <c r="D167" s="8" t="s">
        <v>180</v>
      </c>
      <c r="E167" s="8" t="s">
        <v>72</v>
      </c>
      <c r="F167" s="22" t="s">
        <v>60</v>
      </c>
      <c r="G167" s="52">
        <v>42370</v>
      </c>
      <c r="H167" s="52">
        <v>43465</v>
      </c>
      <c r="I167" s="9">
        <f>SUM(J167:L167)</f>
        <v>0</v>
      </c>
      <c r="J167" s="9">
        <f>SUM(J168)</f>
        <v>0</v>
      </c>
      <c r="K167" s="9">
        <f>SUM(K168)</f>
        <v>0</v>
      </c>
      <c r="L167" s="9">
        <f>SUM(L168)</f>
        <v>0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>
        <f aca="true" t="shared" si="16" ref="Y167:AJ167">SUM(Y168)</f>
        <v>0</v>
      </c>
      <c r="Z167" s="9">
        <f t="shared" si="16"/>
        <v>0</v>
      </c>
      <c r="AA167" s="9">
        <f t="shared" si="16"/>
        <v>0</v>
      </c>
      <c r="AB167" s="9">
        <f t="shared" si="16"/>
        <v>0</v>
      </c>
      <c r="AC167" s="9">
        <f t="shared" si="16"/>
        <v>0</v>
      </c>
      <c r="AD167" s="9">
        <f t="shared" si="16"/>
        <v>0</v>
      </c>
      <c r="AE167" s="9">
        <f t="shared" si="16"/>
        <v>0</v>
      </c>
      <c r="AF167" s="9">
        <f t="shared" si="16"/>
        <v>0</v>
      </c>
      <c r="AG167" s="9">
        <f t="shared" si="16"/>
        <v>0</v>
      </c>
      <c r="AH167" s="9">
        <f t="shared" si="16"/>
        <v>0</v>
      </c>
      <c r="AI167" s="9">
        <f t="shared" si="16"/>
        <v>0</v>
      </c>
      <c r="AJ167" s="9">
        <f t="shared" si="16"/>
        <v>0</v>
      </c>
    </row>
    <row r="168" spans="1:36" ht="76.5">
      <c r="A168" s="70" t="s">
        <v>157</v>
      </c>
      <c r="B168" s="56" t="s">
        <v>158</v>
      </c>
      <c r="C168" s="68"/>
      <c r="D168" s="11" t="s">
        <v>54</v>
      </c>
      <c r="E168" s="11" t="s">
        <v>54</v>
      </c>
      <c r="F168" s="46" t="s">
        <v>177</v>
      </c>
      <c r="G168" s="13">
        <v>42370</v>
      </c>
      <c r="H168" s="13">
        <v>43465</v>
      </c>
      <c r="I168" s="10">
        <f>SUM(J168:L168)</f>
        <v>0</v>
      </c>
      <c r="J168" s="10">
        <f>SUM(Y168:AB168)</f>
        <v>0</v>
      </c>
      <c r="K168" s="10">
        <f>SUM(AC168+AE168+AF168)</f>
        <v>0</v>
      </c>
      <c r="L168" s="10">
        <f>SUM(AG168+AI168+AJ168)</f>
        <v>0</v>
      </c>
      <c r="M168" s="68"/>
      <c r="N168" s="46" t="s">
        <v>62</v>
      </c>
      <c r="O168" s="46"/>
      <c r="P168" s="46"/>
      <c r="Q168" s="46"/>
      <c r="R168" s="46" t="s">
        <v>62</v>
      </c>
      <c r="S168" s="46"/>
      <c r="T168" s="46"/>
      <c r="U168" s="46"/>
      <c r="V168" s="46" t="s">
        <v>62</v>
      </c>
      <c r="W168" s="68"/>
      <c r="X168" s="68"/>
      <c r="Y168" s="81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</row>
    <row r="169" spans="1:36" ht="25.5">
      <c r="A169" s="70"/>
      <c r="B169" s="26" t="s">
        <v>124</v>
      </c>
      <c r="C169" s="68">
        <v>3</v>
      </c>
      <c r="D169" s="68"/>
      <c r="E169" s="68"/>
      <c r="F169" s="68"/>
      <c r="G169" s="86"/>
      <c r="H169" s="13">
        <v>42735</v>
      </c>
      <c r="I169" s="10"/>
      <c r="J169" s="10"/>
      <c r="K169" s="10"/>
      <c r="L169" s="10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25.5">
      <c r="A170" s="70"/>
      <c r="B170" s="26" t="s">
        <v>125</v>
      </c>
      <c r="C170" s="68">
        <v>3</v>
      </c>
      <c r="D170" s="68"/>
      <c r="E170" s="68"/>
      <c r="F170" s="68"/>
      <c r="G170" s="86"/>
      <c r="H170" s="13">
        <v>43100</v>
      </c>
      <c r="I170" s="10"/>
      <c r="J170" s="10"/>
      <c r="K170" s="10"/>
      <c r="L170" s="10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25.5">
      <c r="A171" s="70"/>
      <c r="B171" s="26" t="s">
        <v>280</v>
      </c>
      <c r="C171" s="68">
        <v>3</v>
      </c>
      <c r="D171" s="68"/>
      <c r="E171" s="68"/>
      <c r="F171" s="68"/>
      <c r="G171" s="86"/>
      <c r="H171" s="13">
        <v>43465</v>
      </c>
      <c r="I171" s="10"/>
      <c r="J171" s="10"/>
      <c r="K171" s="10"/>
      <c r="L171" s="10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2.75">
      <c r="A172" s="70"/>
      <c r="B172" s="93" t="s">
        <v>31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5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2.75">
      <c r="A173" s="41"/>
      <c r="B173" s="23" t="s">
        <v>15</v>
      </c>
      <c r="C173" s="6"/>
      <c r="D173" s="6"/>
      <c r="E173" s="6"/>
      <c r="F173" s="51"/>
      <c r="G173" s="6"/>
      <c r="H173" s="6"/>
      <c r="I173" s="16">
        <f>SUM(J173:L173)</f>
        <v>2727</v>
      </c>
      <c r="J173" s="16">
        <f>SUM(J174+J187)</f>
        <v>1109</v>
      </c>
      <c r="K173" s="16">
        <f>SUM(K174+K187)</f>
        <v>809</v>
      </c>
      <c r="L173" s="16">
        <f>SUM(L174+L187)</f>
        <v>809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5">
        <f aca="true" t="shared" si="17" ref="Y173:AJ173">SUM(Y174+Y187)</f>
        <v>800</v>
      </c>
      <c r="Z173" s="16">
        <f t="shared" si="17"/>
        <v>309</v>
      </c>
      <c r="AA173" s="16">
        <f t="shared" si="17"/>
        <v>0</v>
      </c>
      <c r="AB173" s="16">
        <f t="shared" si="17"/>
        <v>0</v>
      </c>
      <c r="AC173" s="16">
        <f t="shared" si="17"/>
        <v>500</v>
      </c>
      <c r="AD173" s="16">
        <f t="shared" si="17"/>
        <v>309</v>
      </c>
      <c r="AE173" s="16">
        <f t="shared" si="17"/>
        <v>0</v>
      </c>
      <c r="AF173" s="16">
        <f t="shared" si="17"/>
        <v>0</v>
      </c>
      <c r="AG173" s="16">
        <f t="shared" si="17"/>
        <v>500</v>
      </c>
      <c r="AH173" s="16">
        <f t="shared" si="17"/>
        <v>309</v>
      </c>
      <c r="AI173" s="16">
        <f t="shared" si="17"/>
        <v>0</v>
      </c>
      <c r="AJ173" s="16">
        <f t="shared" si="17"/>
        <v>0</v>
      </c>
    </row>
    <row r="174" spans="1:36" ht="63">
      <c r="A174" s="43" t="s">
        <v>129</v>
      </c>
      <c r="B174" s="24" t="s">
        <v>32</v>
      </c>
      <c r="C174" s="8"/>
      <c r="D174" s="8" t="s">
        <v>180</v>
      </c>
      <c r="E174" s="8" t="s">
        <v>72</v>
      </c>
      <c r="F174" s="22" t="s">
        <v>52</v>
      </c>
      <c r="G174" s="52">
        <v>42370</v>
      </c>
      <c r="H174" s="52">
        <v>43465</v>
      </c>
      <c r="I174" s="9">
        <f>SUM(J174:L174)</f>
        <v>2427</v>
      </c>
      <c r="J174" s="9">
        <f>SUM(J175+J179+J183)</f>
        <v>809</v>
      </c>
      <c r="K174" s="9">
        <f>SUM(K175+K179+K183)</f>
        <v>809</v>
      </c>
      <c r="L174" s="9">
        <f>SUM(L175+L179+L183)</f>
        <v>809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>
        <f>SUM(Y175+Y179+Y183)</f>
        <v>500</v>
      </c>
      <c r="Z174" s="9">
        <f aca="true" t="shared" si="18" ref="Z174:AJ174">SUM(Z175+Z179+Z183)</f>
        <v>309</v>
      </c>
      <c r="AA174" s="9">
        <f t="shared" si="18"/>
        <v>0</v>
      </c>
      <c r="AB174" s="9">
        <f t="shared" si="18"/>
        <v>0</v>
      </c>
      <c r="AC174" s="9">
        <f t="shared" si="18"/>
        <v>500</v>
      </c>
      <c r="AD174" s="9">
        <f t="shared" si="18"/>
        <v>309</v>
      </c>
      <c r="AE174" s="9">
        <f t="shared" si="18"/>
        <v>0</v>
      </c>
      <c r="AF174" s="9">
        <f t="shared" si="18"/>
        <v>0</v>
      </c>
      <c r="AG174" s="9">
        <f t="shared" si="18"/>
        <v>500</v>
      </c>
      <c r="AH174" s="9">
        <f t="shared" si="18"/>
        <v>309</v>
      </c>
      <c r="AI174" s="9">
        <f t="shared" si="18"/>
        <v>0</v>
      </c>
      <c r="AJ174" s="9">
        <f t="shared" si="18"/>
        <v>0</v>
      </c>
    </row>
    <row r="175" spans="1:36" ht="25.5">
      <c r="A175" s="70" t="s">
        <v>128</v>
      </c>
      <c r="B175" s="28" t="s">
        <v>209</v>
      </c>
      <c r="C175" s="68"/>
      <c r="D175" s="11" t="s">
        <v>54</v>
      </c>
      <c r="E175" s="11" t="s">
        <v>54</v>
      </c>
      <c r="F175" s="68" t="s">
        <v>212</v>
      </c>
      <c r="G175" s="13">
        <v>42370</v>
      </c>
      <c r="H175" s="13">
        <v>43465</v>
      </c>
      <c r="I175" s="10">
        <f>SUM(J175:L175)</f>
        <v>0</v>
      </c>
      <c r="J175" s="10">
        <f>SUM(Y175:AB175)</f>
        <v>0</v>
      </c>
      <c r="K175" s="10">
        <f>SUM(AC175+AE175+AF175)</f>
        <v>0</v>
      </c>
      <c r="L175" s="10">
        <f>SUM(AG175+AI175+AJ175)</f>
        <v>0</v>
      </c>
      <c r="M175" s="68"/>
      <c r="N175" s="68" t="s">
        <v>62</v>
      </c>
      <c r="O175" s="68" t="s">
        <v>62</v>
      </c>
      <c r="P175" s="68"/>
      <c r="Q175" s="68"/>
      <c r="R175" s="68" t="s">
        <v>62</v>
      </c>
      <c r="S175" s="68" t="s">
        <v>62</v>
      </c>
      <c r="T175" s="68"/>
      <c r="U175" s="68"/>
      <c r="V175" s="68" t="s">
        <v>62</v>
      </c>
      <c r="W175" s="68" t="s">
        <v>62</v>
      </c>
      <c r="X175" s="68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25.5">
      <c r="A176" s="70"/>
      <c r="B176" s="26" t="s">
        <v>124</v>
      </c>
      <c r="C176" s="68">
        <v>1</v>
      </c>
      <c r="D176" s="11"/>
      <c r="E176" s="11"/>
      <c r="F176" s="68"/>
      <c r="G176" s="86"/>
      <c r="H176" s="13">
        <v>42735</v>
      </c>
      <c r="I176" s="10"/>
      <c r="J176" s="10"/>
      <c r="K176" s="10"/>
      <c r="L176" s="10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25.5">
      <c r="A177" s="70"/>
      <c r="B177" s="26" t="s">
        <v>125</v>
      </c>
      <c r="C177" s="68">
        <v>1</v>
      </c>
      <c r="D177" s="11"/>
      <c r="E177" s="11"/>
      <c r="F177" s="68"/>
      <c r="G177" s="86"/>
      <c r="H177" s="13">
        <v>43100</v>
      </c>
      <c r="I177" s="10"/>
      <c r="J177" s="10"/>
      <c r="K177" s="10"/>
      <c r="L177" s="10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25.5">
      <c r="A178" s="70"/>
      <c r="B178" s="26" t="s">
        <v>280</v>
      </c>
      <c r="C178" s="68">
        <v>1</v>
      </c>
      <c r="D178" s="11"/>
      <c r="E178" s="11"/>
      <c r="F178" s="68"/>
      <c r="G178" s="86"/>
      <c r="H178" s="13">
        <v>43465</v>
      </c>
      <c r="I178" s="10"/>
      <c r="J178" s="10"/>
      <c r="K178" s="10"/>
      <c r="L178" s="10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51">
      <c r="A179" s="70" t="s">
        <v>130</v>
      </c>
      <c r="B179" s="28" t="s">
        <v>210</v>
      </c>
      <c r="C179" s="68"/>
      <c r="D179" s="11" t="s">
        <v>54</v>
      </c>
      <c r="E179" s="11" t="s">
        <v>54</v>
      </c>
      <c r="F179" s="68" t="s">
        <v>59</v>
      </c>
      <c r="G179" s="13">
        <v>42370</v>
      </c>
      <c r="H179" s="13">
        <v>43465</v>
      </c>
      <c r="I179" s="10">
        <f>SUM(J179:L179)</f>
        <v>2427</v>
      </c>
      <c r="J179" s="10">
        <f>SUM(Y179:AB179)</f>
        <v>809</v>
      </c>
      <c r="K179" s="10">
        <f>SUM(AC179+AE179+AF179+AD179)</f>
        <v>809</v>
      </c>
      <c r="L179" s="10">
        <f>SUM(AG179+AI179+AJ179+AH179)</f>
        <v>809</v>
      </c>
      <c r="M179" s="68"/>
      <c r="N179" s="68" t="s">
        <v>62</v>
      </c>
      <c r="O179" s="68" t="s">
        <v>62</v>
      </c>
      <c r="P179" s="68"/>
      <c r="Q179" s="68"/>
      <c r="R179" s="68" t="s">
        <v>62</v>
      </c>
      <c r="S179" s="68" t="s">
        <v>62</v>
      </c>
      <c r="T179" s="68"/>
      <c r="U179" s="68"/>
      <c r="V179" s="68" t="s">
        <v>62</v>
      </c>
      <c r="W179" s="68" t="s">
        <v>62</v>
      </c>
      <c r="X179" s="68"/>
      <c r="Y179" s="2">
        <v>500</v>
      </c>
      <c r="Z179" s="2">
        <v>309</v>
      </c>
      <c r="AA179" s="2"/>
      <c r="AB179" s="2"/>
      <c r="AC179" s="2">
        <v>500</v>
      </c>
      <c r="AD179" s="61">
        <v>309</v>
      </c>
      <c r="AE179" s="2"/>
      <c r="AF179" s="2"/>
      <c r="AG179" s="2">
        <v>500</v>
      </c>
      <c r="AH179" s="61">
        <v>309</v>
      </c>
      <c r="AI179" s="2"/>
      <c r="AJ179" s="2"/>
    </row>
    <row r="180" spans="1:36" ht="38.25">
      <c r="A180" s="70"/>
      <c r="B180" s="26" t="s">
        <v>131</v>
      </c>
      <c r="C180" s="68"/>
      <c r="D180" s="11"/>
      <c r="E180" s="11"/>
      <c r="F180" s="68"/>
      <c r="G180" s="86"/>
      <c r="H180" s="13">
        <v>42735</v>
      </c>
      <c r="I180" s="10"/>
      <c r="J180" s="10"/>
      <c r="K180" s="10"/>
      <c r="L180" s="10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38.25">
      <c r="A181" s="70"/>
      <c r="B181" s="26" t="s">
        <v>281</v>
      </c>
      <c r="C181" s="68"/>
      <c r="D181" s="11"/>
      <c r="E181" s="11"/>
      <c r="F181" s="68"/>
      <c r="G181" s="86"/>
      <c r="H181" s="13">
        <v>43100</v>
      </c>
      <c r="I181" s="10"/>
      <c r="J181" s="10"/>
      <c r="K181" s="10"/>
      <c r="L181" s="10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38.25">
      <c r="A182" s="70"/>
      <c r="B182" s="26" t="s">
        <v>282</v>
      </c>
      <c r="C182" s="68"/>
      <c r="D182" s="11"/>
      <c r="E182" s="11"/>
      <c r="F182" s="68"/>
      <c r="G182" s="86"/>
      <c r="H182" s="13">
        <v>43465</v>
      </c>
      <c r="I182" s="10"/>
      <c r="J182" s="10"/>
      <c r="K182" s="10"/>
      <c r="L182" s="10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38.25">
      <c r="A183" s="70" t="s">
        <v>211</v>
      </c>
      <c r="B183" s="28" t="s">
        <v>172</v>
      </c>
      <c r="C183" s="68"/>
      <c r="D183" s="11" t="s">
        <v>54</v>
      </c>
      <c r="E183" s="11" t="s">
        <v>54</v>
      </c>
      <c r="F183" s="68" t="s">
        <v>59</v>
      </c>
      <c r="G183" s="13">
        <v>42370</v>
      </c>
      <c r="H183" s="13">
        <v>43465</v>
      </c>
      <c r="I183" s="10">
        <f>SUM(J183:L183)</f>
        <v>0</v>
      </c>
      <c r="J183" s="10">
        <f>SUM(Y183:AB183)</f>
        <v>0</v>
      </c>
      <c r="K183" s="10">
        <f>SUM(AC183+AE183+AF183)</f>
        <v>0</v>
      </c>
      <c r="L183" s="10">
        <f>SUM(AG183+AI183+AJ183)</f>
        <v>0</v>
      </c>
      <c r="M183" s="68"/>
      <c r="N183" s="68" t="s">
        <v>62</v>
      </c>
      <c r="O183" s="68" t="s">
        <v>62</v>
      </c>
      <c r="P183" s="68" t="s">
        <v>62</v>
      </c>
      <c r="Q183" s="68"/>
      <c r="R183" s="68" t="s">
        <v>62</v>
      </c>
      <c r="S183" s="68" t="s">
        <v>62</v>
      </c>
      <c r="T183" s="68" t="s">
        <v>62</v>
      </c>
      <c r="U183" s="68"/>
      <c r="V183" s="68" t="s">
        <v>62</v>
      </c>
      <c r="W183" s="68" t="s">
        <v>62</v>
      </c>
      <c r="X183" s="68" t="s">
        <v>62</v>
      </c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38.25">
      <c r="A184" s="70"/>
      <c r="B184" s="26" t="s">
        <v>131</v>
      </c>
      <c r="C184" s="68">
        <v>1</v>
      </c>
      <c r="D184" s="68"/>
      <c r="E184" s="68"/>
      <c r="F184" s="68"/>
      <c r="G184" s="86"/>
      <c r="H184" s="13">
        <v>42735</v>
      </c>
      <c r="I184" s="10"/>
      <c r="J184" s="10"/>
      <c r="K184" s="10"/>
      <c r="L184" s="10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38.25">
      <c r="A185" s="70"/>
      <c r="B185" s="26" t="s">
        <v>281</v>
      </c>
      <c r="C185" s="68">
        <v>1</v>
      </c>
      <c r="D185" s="68"/>
      <c r="E185" s="68"/>
      <c r="F185" s="68"/>
      <c r="G185" s="86"/>
      <c r="H185" s="13">
        <v>43100</v>
      </c>
      <c r="I185" s="10"/>
      <c r="J185" s="10"/>
      <c r="K185" s="10"/>
      <c r="L185" s="10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38.25">
      <c r="A186" s="70"/>
      <c r="B186" s="26" t="s">
        <v>282</v>
      </c>
      <c r="C186" s="68">
        <v>1</v>
      </c>
      <c r="D186" s="68"/>
      <c r="E186" s="68"/>
      <c r="F186" s="68"/>
      <c r="G186" s="86"/>
      <c r="H186" s="13">
        <v>43465</v>
      </c>
      <c r="I186" s="10"/>
      <c r="J186" s="10"/>
      <c r="K186" s="10"/>
      <c r="L186" s="10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63">
      <c r="A187" s="43" t="s">
        <v>132</v>
      </c>
      <c r="B187" s="24" t="s">
        <v>33</v>
      </c>
      <c r="C187" s="8"/>
      <c r="D187" s="8" t="s">
        <v>180</v>
      </c>
      <c r="E187" s="8" t="s">
        <v>72</v>
      </c>
      <c r="F187" s="22" t="s">
        <v>176</v>
      </c>
      <c r="G187" s="52">
        <v>42370</v>
      </c>
      <c r="H187" s="52">
        <v>43465</v>
      </c>
      <c r="I187" s="9">
        <f>SUM(J187:L187)</f>
        <v>300</v>
      </c>
      <c r="J187" s="9">
        <f>SUM(J188)</f>
        <v>300</v>
      </c>
      <c r="K187" s="9">
        <f>SUM(K188)</f>
        <v>0</v>
      </c>
      <c r="L187" s="9">
        <f>SUM(L188)</f>
        <v>0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>
        <f aca="true" t="shared" si="19" ref="Y187:AJ187">SUM(Y188)</f>
        <v>300</v>
      </c>
      <c r="Z187" s="9">
        <f t="shared" si="19"/>
        <v>0</v>
      </c>
      <c r="AA187" s="9">
        <f t="shared" si="19"/>
        <v>0</v>
      </c>
      <c r="AB187" s="9">
        <f t="shared" si="19"/>
        <v>0</v>
      </c>
      <c r="AC187" s="9">
        <f t="shared" si="19"/>
        <v>0</v>
      </c>
      <c r="AD187" s="9">
        <f t="shared" si="19"/>
        <v>0</v>
      </c>
      <c r="AE187" s="9">
        <f t="shared" si="19"/>
        <v>0</v>
      </c>
      <c r="AF187" s="9">
        <f t="shared" si="19"/>
        <v>0</v>
      </c>
      <c r="AG187" s="9">
        <f t="shared" si="19"/>
        <v>0</v>
      </c>
      <c r="AH187" s="9">
        <f t="shared" si="19"/>
        <v>0</v>
      </c>
      <c r="AI187" s="9">
        <f t="shared" si="19"/>
        <v>0</v>
      </c>
      <c r="AJ187" s="9">
        <f t="shared" si="19"/>
        <v>0</v>
      </c>
    </row>
    <row r="188" spans="1:36" ht="25.5">
      <c r="A188" s="41" t="s">
        <v>159</v>
      </c>
      <c r="B188" s="28" t="s">
        <v>160</v>
      </c>
      <c r="C188" s="46"/>
      <c r="D188" s="47" t="s">
        <v>54</v>
      </c>
      <c r="E188" s="47" t="s">
        <v>54</v>
      </c>
      <c r="F188" s="46" t="s">
        <v>58</v>
      </c>
      <c r="G188" s="13">
        <v>42370</v>
      </c>
      <c r="H188" s="13">
        <v>43465</v>
      </c>
      <c r="I188" s="10">
        <f>SUM(J188:L188)</f>
        <v>300</v>
      </c>
      <c r="J188" s="10">
        <f>SUM(Y188:AB188)</f>
        <v>300</v>
      </c>
      <c r="K188" s="10">
        <f>SUM(AC188+AE188+AF188)</f>
        <v>0</v>
      </c>
      <c r="L188" s="10">
        <f>SUM(AG188+AI188+AJ188)</f>
        <v>0</v>
      </c>
      <c r="M188" s="46"/>
      <c r="N188" s="46" t="s">
        <v>62</v>
      </c>
      <c r="O188" s="46" t="s">
        <v>62</v>
      </c>
      <c r="P188" s="46"/>
      <c r="Q188" s="46"/>
      <c r="R188" s="46" t="s">
        <v>62</v>
      </c>
      <c r="S188" s="46" t="s">
        <v>62</v>
      </c>
      <c r="T188" s="46"/>
      <c r="U188" s="46"/>
      <c r="V188" s="46" t="s">
        <v>62</v>
      </c>
      <c r="W188" s="46" t="s">
        <v>62</v>
      </c>
      <c r="X188" s="46"/>
      <c r="Y188" s="60">
        <v>300</v>
      </c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</row>
    <row r="189" spans="1:36" ht="25.5">
      <c r="A189" s="70"/>
      <c r="B189" s="26" t="s">
        <v>76</v>
      </c>
      <c r="C189" s="68">
        <v>2</v>
      </c>
      <c r="D189" s="11"/>
      <c r="E189" s="11"/>
      <c r="F189" s="68"/>
      <c r="G189" s="86"/>
      <c r="H189" s="13">
        <v>42735</v>
      </c>
      <c r="I189" s="10"/>
      <c r="J189" s="10"/>
      <c r="K189" s="10"/>
      <c r="L189" s="10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25.5">
      <c r="A190" s="70"/>
      <c r="B190" s="26" t="s">
        <v>75</v>
      </c>
      <c r="C190" s="68">
        <v>2</v>
      </c>
      <c r="D190" s="11"/>
      <c r="E190" s="11"/>
      <c r="F190" s="68"/>
      <c r="G190" s="86"/>
      <c r="H190" s="13">
        <v>43100</v>
      </c>
      <c r="I190" s="10"/>
      <c r="J190" s="10"/>
      <c r="K190" s="10"/>
      <c r="L190" s="10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25.5">
      <c r="A191" s="70"/>
      <c r="B191" s="26" t="s">
        <v>283</v>
      </c>
      <c r="C191" s="68">
        <v>2</v>
      </c>
      <c r="D191" s="68"/>
      <c r="E191" s="68"/>
      <c r="F191" s="68"/>
      <c r="G191" s="86"/>
      <c r="H191" s="13">
        <v>43465</v>
      </c>
      <c r="I191" s="10"/>
      <c r="J191" s="10"/>
      <c r="K191" s="10"/>
      <c r="L191" s="10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.75">
      <c r="A192" s="96" t="s">
        <v>39</v>
      </c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8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>
      <c r="A193" s="41"/>
      <c r="B193" s="36" t="s">
        <v>16</v>
      </c>
      <c r="C193" s="17"/>
      <c r="D193" s="17"/>
      <c r="E193" s="17"/>
      <c r="F193" s="53"/>
      <c r="G193" s="17"/>
      <c r="H193" s="17"/>
      <c r="I193" s="18">
        <f>SUM(J193:L193)</f>
        <v>104950.59999999999</v>
      </c>
      <c r="J193" s="18">
        <f>SUM(J194+J199+J205)</f>
        <v>34262.7</v>
      </c>
      <c r="K193" s="18">
        <f>SUM(K194+K199+K205)</f>
        <v>34950.6</v>
      </c>
      <c r="L193" s="18">
        <f>SUM(L194+L199+L205)</f>
        <v>35737.3</v>
      </c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8">
        <f aca="true" t="shared" si="20" ref="Y193:AJ193">SUM(Y194+Y199+Y205)</f>
        <v>15434.3</v>
      </c>
      <c r="Z193" s="18">
        <f t="shared" si="20"/>
        <v>0</v>
      </c>
      <c r="AA193" s="18">
        <f t="shared" si="20"/>
        <v>18828.4</v>
      </c>
      <c r="AB193" s="18">
        <f t="shared" si="20"/>
        <v>0</v>
      </c>
      <c r="AC193" s="18">
        <f t="shared" si="20"/>
        <v>15274.3</v>
      </c>
      <c r="AD193" s="18">
        <f t="shared" si="20"/>
        <v>0</v>
      </c>
      <c r="AE193" s="18">
        <f t="shared" si="20"/>
        <v>19676.3</v>
      </c>
      <c r="AF193" s="18">
        <f t="shared" si="20"/>
        <v>0</v>
      </c>
      <c r="AG193" s="18">
        <f t="shared" si="20"/>
        <v>15274.3</v>
      </c>
      <c r="AH193" s="18">
        <f t="shared" si="20"/>
        <v>0</v>
      </c>
      <c r="AI193" s="18">
        <f t="shared" si="20"/>
        <v>20463</v>
      </c>
      <c r="AJ193" s="18">
        <f t="shared" si="20"/>
        <v>0</v>
      </c>
    </row>
    <row r="194" spans="1:36" ht="76.5">
      <c r="A194" s="43" t="s">
        <v>133</v>
      </c>
      <c r="B194" s="24" t="s">
        <v>77</v>
      </c>
      <c r="C194" s="8"/>
      <c r="D194" s="8" t="s">
        <v>165</v>
      </c>
      <c r="E194" s="8" t="s">
        <v>72</v>
      </c>
      <c r="F194" s="22" t="s">
        <v>53</v>
      </c>
      <c r="G194" s="52">
        <v>42370</v>
      </c>
      <c r="H194" s="52">
        <v>43465</v>
      </c>
      <c r="I194" s="9">
        <f>SUM(J194:L194)</f>
        <v>9940</v>
      </c>
      <c r="J194" s="9">
        <f>SUM(J195)</f>
        <v>3420</v>
      </c>
      <c r="K194" s="9">
        <f>SUM(K195)</f>
        <v>3260</v>
      </c>
      <c r="L194" s="9">
        <f>SUM(L195)</f>
        <v>3260</v>
      </c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>
        <f aca="true" t="shared" si="21" ref="Y194:AJ194">SUM(Y195)</f>
        <v>3420</v>
      </c>
      <c r="Z194" s="9">
        <f t="shared" si="21"/>
        <v>0</v>
      </c>
      <c r="AA194" s="9">
        <f t="shared" si="21"/>
        <v>0</v>
      </c>
      <c r="AB194" s="9">
        <f t="shared" si="21"/>
        <v>0</v>
      </c>
      <c r="AC194" s="9">
        <f t="shared" si="21"/>
        <v>3260</v>
      </c>
      <c r="AD194" s="9">
        <f t="shared" si="21"/>
        <v>0</v>
      </c>
      <c r="AE194" s="9">
        <f t="shared" si="21"/>
        <v>0</v>
      </c>
      <c r="AF194" s="9">
        <f t="shared" si="21"/>
        <v>0</v>
      </c>
      <c r="AG194" s="9">
        <f t="shared" si="21"/>
        <v>3260</v>
      </c>
      <c r="AH194" s="9">
        <f t="shared" si="21"/>
        <v>0</v>
      </c>
      <c r="AI194" s="9">
        <f t="shared" si="21"/>
        <v>0</v>
      </c>
      <c r="AJ194" s="9">
        <f t="shared" si="21"/>
        <v>0</v>
      </c>
    </row>
    <row r="195" spans="1:36" ht="51">
      <c r="A195" s="70" t="s">
        <v>161</v>
      </c>
      <c r="B195" s="56" t="s">
        <v>214</v>
      </c>
      <c r="C195" s="68"/>
      <c r="D195" s="11" t="s">
        <v>54</v>
      </c>
      <c r="E195" s="11" t="s">
        <v>54</v>
      </c>
      <c r="F195" s="21"/>
      <c r="G195" s="13">
        <v>42370</v>
      </c>
      <c r="H195" s="13">
        <v>43465</v>
      </c>
      <c r="I195" s="10">
        <f>SUM(J195:L195)</f>
        <v>9940</v>
      </c>
      <c r="J195" s="10">
        <f>SUM(Y195:AB195)</f>
        <v>3420</v>
      </c>
      <c r="K195" s="10">
        <f>SUM(AC195:AF195)</f>
        <v>3260</v>
      </c>
      <c r="L195" s="10">
        <f>SUM(AG195:AJ195)</f>
        <v>3260</v>
      </c>
      <c r="M195" s="46" t="s">
        <v>62</v>
      </c>
      <c r="N195" s="46" t="s">
        <v>62</v>
      </c>
      <c r="O195" s="46" t="s">
        <v>62</v>
      </c>
      <c r="P195" s="46" t="s">
        <v>62</v>
      </c>
      <c r="Q195" s="46" t="s">
        <v>62</v>
      </c>
      <c r="R195" s="46" t="s">
        <v>62</v>
      </c>
      <c r="S195" s="46" t="s">
        <v>62</v>
      </c>
      <c r="T195" s="46" t="s">
        <v>62</v>
      </c>
      <c r="U195" s="46" t="s">
        <v>62</v>
      </c>
      <c r="V195" s="46" t="s">
        <v>62</v>
      </c>
      <c r="W195" s="46" t="s">
        <v>62</v>
      </c>
      <c r="X195" s="46" t="s">
        <v>62</v>
      </c>
      <c r="Y195" s="85">
        <v>3420</v>
      </c>
      <c r="Z195" s="61"/>
      <c r="AA195" s="61"/>
      <c r="AB195" s="61"/>
      <c r="AC195" s="61">
        <v>3260</v>
      </c>
      <c r="AD195" s="61"/>
      <c r="AE195" s="61"/>
      <c r="AF195" s="61"/>
      <c r="AG195" s="61">
        <v>3260</v>
      </c>
      <c r="AH195" s="61"/>
      <c r="AI195" s="61"/>
      <c r="AJ195" s="61"/>
    </row>
    <row r="196" spans="1:36" ht="51">
      <c r="A196" s="43"/>
      <c r="B196" s="37" t="s">
        <v>38</v>
      </c>
      <c r="C196" s="68">
        <v>1</v>
      </c>
      <c r="D196" s="8"/>
      <c r="E196" s="8"/>
      <c r="F196" s="14"/>
      <c r="G196" s="86"/>
      <c r="H196" s="13">
        <v>42735</v>
      </c>
      <c r="I196" s="9"/>
      <c r="J196" s="9"/>
      <c r="K196" s="9"/>
      <c r="L196" s="9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51">
      <c r="A197" s="43"/>
      <c r="B197" s="37" t="s">
        <v>57</v>
      </c>
      <c r="C197" s="68">
        <v>1</v>
      </c>
      <c r="D197" s="8"/>
      <c r="E197" s="8"/>
      <c r="F197" s="68"/>
      <c r="G197" s="86"/>
      <c r="H197" s="13">
        <v>43100</v>
      </c>
      <c r="I197" s="9"/>
      <c r="J197" s="9"/>
      <c r="K197" s="9"/>
      <c r="L197" s="9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51">
      <c r="A198" s="43"/>
      <c r="B198" s="37" t="s">
        <v>284</v>
      </c>
      <c r="C198" s="68">
        <v>1</v>
      </c>
      <c r="D198" s="8"/>
      <c r="E198" s="8"/>
      <c r="F198" s="68"/>
      <c r="G198" s="86"/>
      <c r="H198" s="13">
        <v>43465</v>
      </c>
      <c r="I198" s="9"/>
      <c r="J198" s="9"/>
      <c r="K198" s="9"/>
      <c r="L198" s="9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73.5">
      <c r="A199" s="43" t="s">
        <v>135</v>
      </c>
      <c r="B199" s="24" t="s">
        <v>134</v>
      </c>
      <c r="C199" s="8"/>
      <c r="D199" s="8" t="s">
        <v>180</v>
      </c>
      <c r="E199" s="8" t="s">
        <v>72</v>
      </c>
      <c r="F199" s="22" t="s">
        <v>53</v>
      </c>
      <c r="G199" s="52">
        <v>42370</v>
      </c>
      <c r="H199" s="52">
        <v>43465</v>
      </c>
      <c r="I199" s="9">
        <f>SUM(J199:L199)</f>
        <v>36042.899999999994</v>
      </c>
      <c r="J199" s="9">
        <f>SUM(J200+J201)</f>
        <v>12014.3</v>
      </c>
      <c r="K199" s="9">
        <f>SUM(K200+K201)</f>
        <v>12014.3</v>
      </c>
      <c r="L199" s="9">
        <f>SUM(L200+L201)</f>
        <v>12014.3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>
        <f aca="true" t="shared" si="22" ref="Y199:AJ199">SUM(Y200+Y201)</f>
        <v>12014.3</v>
      </c>
      <c r="Z199" s="9">
        <f t="shared" si="22"/>
        <v>0</v>
      </c>
      <c r="AA199" s="9">
        <f t="shared" si="22"/>
        <v>0</v>
      </c>
      <c r="AB199" s="9">
        <f t="shared" si="22"/>
        <v>0</v>
      </c>
      <c r="AC199" s="9">
        <f t="shared" si="22"/>
        <v>12014.3</v>
      </c>
      <c r="AD199" s="9">
        <f t="shared" si="22"/>
        <v>0</v>
      </c>
      <c r="AE199" s="9">
        <f t="shared" si="22"/>
        <v>0</v>
      </c>
      <c r="AF199" s="9">
        <f t="shared" si="22"/>
        <v>0</v>
      </c>
      <c r="AG199" s="9">
        <f t="shared" si="22"/>
        <v>12014.3</v>
      </c>
      <c r="AH199" s="9">
        <f t="shared" si="22"/>
        <v>0</v>
      </c>
      <c r="AI199" s="9">
        <f t="shared" si="22"/>
        <v>0</v>
      </c>
      <c r="AJ199" s="9">
        <f t="shared" si="22"/>
        <v>0</v>
      </c>
    </row>
    <row r="200" spans="1:36" ht="63.75" customHeight="1">
      <c r="A200" s="54" t="s">
        <v>163</v>
      </c>
      <c r="B200" s="56" t="s">
        <v>213</v>
      </c>
      <c r="C200" s="68"/>
      <c r="D200" s="11" t="s">
        <v>54</v>
      </c>
      <c r="E200" s="11" t="s">
        <v>54</v>
      </c>
      <c r="F200" s="68"/>
      <c r="G200" s="13">
        <v>42370</v>
      </c>
      <c r="H200" s="13">
        <v>43465</v>
      </c>
      <c r="I200" s="10">
        <f>SUM(J200:L200)</f>
        <v>36042.899999999994</v>
      </c>
      <c r="J200" s="10">
        <f>SUM(Y200:AB200)</f>
        <v>12014.3</v>
      </c>
      <c r="K200" s="10">
        <f>SUM(AC200:AF200)</f>
        <v>12014.3</v>
      </c>
      <c r="L200" s="10">
        <f>SUM(AG200:AJ200)</f>
        <v>12014.3</v>
      </c>
      <c r="M200" s="46" t="s">
        <v>62</v>
      </c>
      <c r="N200" s="46" t="s">
        <v>62</v>
      </c>
      <c r="O200" s="46" t="s">
        <v>62</v>
      </c>
      <c r="P200" s="46" t="s">
        <v>62</v>
      </c>
      <c r="Q200" s="46" t="s">
        <v>62</v>
      </c>
      <c r="R200" s="46" t="s">
        <v>62</v>
      </c>
      <c r="S200" s="46" t="s">
        <v>62</v>
      </c>
      <c r="T200" s="46" t="s">
        <v>62</v>
      </c>
      <c r="U200" s="46" t="s">
        <v>62</v>
      </c>
      <c r="V200" s="46" t="s">
        <v>62</v>
      </c>
      <c r="W200" s="46" t="s">
        <v>62</v>
      </c>
      <c r="X200" s="46" t="s">
        <v>62</v>
      </c>
      <c r="Y200" s="84">
        <v>12014.3</v>
      </c>
      <c r="Z200" s="58"/>
      <c r="AA200" s="58"/>
      <c r="AB200" s="58"/>
      <c r="AC200" s="58">
        <v>12014.3</v>
      </c>
      <c r="AD200" s="58"/>
      <c r="AE200" s="58"/>
      <c r="AF200" s="58"/>
      <c r="AG200" s="58">
        <v>12014.3</v>
      </c>
      <c r="AH200" s="58"/>
      <c r="AI200" s="58"/>
      <c r="AJ200" s="58"/>
    </row>
    <row r="201" spans="1:36" ht="25.5" hidden="1">
      <c r="A201" s="41" t="s">
        <v>162</v>
      </c>
      <c r="B201" s="27" t="s">
        <v>164</v>
      </c>
      <c r="C201" s="46"/>
      <c r="D201" s="11" t="s">
        <v>54</v>
      </c>
      <c r="E201" s="11" t="s">
        <v>54</v>
      </c>
      <c r="F201" s="46"/>
      <c r="G201" s="13">
        <v>42005</v>
      </c>
      <c r="H201" s="13">
        <v>43100</v>
      </c>
      <c r="I201" s="10">
        <f>SUM(J201:L201)</f>
        <v>0</v>
      </c>
      <c r="J201" s="10">
        <f>SUM(Y201:AB201)</f>
        <v>0</v>
      </c>
      <c r="K201" s="10">
        <f>SUM(AC201:AF201)</f>
        <v>0</v>
      </c>
      <c r="L201" s="10">
        <f>SUM(AG201:AJ201)</f>
        <v>0</v>
      </c>
      <c r="M201" s="46"/>
      <c r="N201" s="46"/>
      <c r="O201" s="46" t="s">
        <v>62</v>
      </c>
      <c r="P201" s="46"/>
      <c r="Q201" s="46"/>
      <c r="R201" s="46"/>
      <c r="S201" s="46" t="s">
        <v>62</v>
      </c>
      <c r="T201" s="46"/>
      <c r="U201" s="46"/>
      <c r="V201" s="46"/>
      <c r="W201" s="46" t="s">
        <v>62</v>
      </c>
      <c r="X201" s="46"/>
      <c r="Y201" s="78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1:36" ht="51">
      <c r="A202" s="70"/>
      <c r="B202" s="37" t="s">
        <v>38</v>
      </c>
      <c r="C202" s="19">
        <v>1</v>
      </c>
      <c r="D202" s="68"/>
      <c r="E202" s="68"/>
      <c r="F202" s="68"/>
      <c r="G202" s="75"/>
      <c r="H202" s="13">
        <v>42735</v>
      </c>
      <c r="I202" s="10"/>
      <c r="J202" s="10"/>
      <c r="K202" s="10"/>
      <c r="L202" s="1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51">
      <c r="A203" s="70"/>
      <c r="B203" s="37" t="s">
        <v>57</v>
      </c>
      <c r="C203" s="3">
        <v>1</v>
      </c>
      <c r="D203" s="68"/>
      <c r="E203" s="68"/>
      <c r="F203" s="68"/>
      <c r="G203" s="75"/>
      <c r="H203" s="13">
        <v>43100</v>
      </c>
      <c r="I203" s="10"/>
      <c r="J203" s="10"/>
      <c r="K203" s="10"/>
      <c r="L203" s="1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51">
      <c r="A204" s="70"/>
      <c r="B204" s="37" t="s">
        <v>284</v>
      </c>
      <c r="C204" s="3">
        <v>1</v>
      </c>
      <c r="D204" s="68"/>
      <c r="E204" s="68"/>
      <c r="F204" s="3"/>
      <c r="G204" s="75"/>
      <c r="H204" s="13">
        <v>43465</v>
      </c>
      <c r="I204" s="10"/>
      <c r="J204" s="10"/>
      <c r="K204" s="10"/>
      <c r="L204" s="1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78.5">
      <c r="A205" s="43" t="s">
        <v>216</v>
      </c>
      <c r="B205" s="24" t="s">
        <v>217</v>
      </c>
      <c r="C205" s="82"/>
      <c r="D205" s="8" t="s">
        <v>67</v>
      </c>
      <c r="E205" s="14" t="s">
        <v>72</v>
      </c>
      <c r="F205" s="22" t="s">
        <v>218</v>
      </c>
      <c r="G205" s="52">
        <v>42370</v>
      </c>
      <c r="H205" s="52">
        <v>43465</v>
      </c>
      <c r="I205" s="9">
        <f>SUM(J205:L205)</f>
        <v>58967.7</v>
      </c>
      <c r="J205" s="83">
        <f>SUM(J206)</f>
        <v>18828.4</v>
      </c>
      <c r="K205" s="83">
        <f>SUM(K206)</f>
        <v>19676.3</v>
      </c>
      <c r="L205" s="83">
        <f>SUM(L206)</f>
        <v>20463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3">
        <f aca="true" t="shared" si="23" ref="Y205:AJ205">SUM(Y206)</f>
        <v>0</v>
      </c>
      <c r="Z205" s="83">
        <f t="shared" si="23"/>
        <v>0</v>
      </c>
      <c r="AA205" s="83">
        <f t="shared" si="23"/>
        <v>18828.4</v>
      </c>
      <c r="AB205" s="83">
        <f t="shared" si="23"/>
        <v>0</v>
      </c>
      <c r="AC205" s="83">
        <f t="shared" si="23"/>
        <v>0</v>
      </c>
      <c r="AD205" s="83">
        <f t="shared" si="23"/>
        <v>0</v>
      </c>
      <c r="AE205" s="83">
        <f t="shared" si="23"/>
        <v>19676.3</v>
      </c>
      <c r="AF205" s="83">
        <f t="shared" si="23"/>
        <v>0</v>
      </c>
      <c r="AG205" s="83">
        <f t="shared" si="23"/>
        <v>0</v>
      </c>
      <c r="AH205" s="83">
        <f t="shared" si="23"/>
        <v>0</v>
      </c>
      <c r="AI205" s="83">
        <f t="shared" si="23"/>
        <v>20463</v>
      </c>
      <c r="AJ205" s="83">
        <f t="shared" si="23"/>
        <v>0</v>
      </c>
    </row>
    <row r="206" spans="1:36" ht="63.75">
      <c r="A206" s="76" t="s">
        <v>219</v>
      </c>
      <c r="B206" s="56" t="s">
        <v>224</v>
      </c>
      <c r="C206" s="58"/>
      <c r="D206" s="11" t="s">
        <v>54</v>
      </c>
      <c r="E206" s="11" t="s">
        <v>54</v>
      </c>
      <c r="F206" s="75"/>
      <c r="G206" s="13">
        <v>42370</v>
      </c>
      <c r="H206" s="13">
        <v>43465</v>
      </c>
      <c r="I206" s="10">
        <f>SUM(J206:L206)</f>
        <v>58967.7</v>
      </c>
      <c r="J206" s="10">
        <f>SUM(Y206+AA206+AB206)</f>
        <v>18828.4</v>
      </c>
      <c r="K206" s="10">
        <f>SUM(AC206+AE206+AF206)</f>
        <v>19676.3</v>
      </c>
      <c r="L206" s="10">
        <f>SUM(AG206+AI206+AJ206)</f>
        <v>20463</v>
      </c>
      <c r="M206" s="46" t="s">
        <v>62</v>
      </c>
      <c r="N206" s="46" t="s">
        <v>62</v>
      </c>
      <c r="O206" s="46" t="s">
        <v>62</v>
      </c>
      <c r="P206" s="46" t="s">
        <v>62</v>
      </c>
      <c r="Q206" s="46" t="s">
        <v>62</v>
      </c>
      <c r="R206" s="46" t="s">
        <v>62</v>
      </c>
      <c r="S206" s="46" t="s">
        <v>62</v>
      </c>
      <c r="T206" s="46" t="s">
        <v>62</v>
      </c>
      <c r="U206" s="46" t="s">
        <v>62</v>
      </c>
      <c r="V206" s="46" t="s">
        <v>62</v>
      </c>
      <c r="W206" s="46" t="s">
        <v>62</v>
      </c>
      <c r="X206" s="46" t="s">
        <v>62</v>
      </c>
      <c r="Y206" s="58"/>
      <c r="Z206" s="58"/>
      <c r="AA206" s="58">
        <v>18828.4</v>
      </c>
      <c r="AB206" s="58"/>
      <c r="AC206" s="58"/>
      <c r="AD206" s="58"/>
      <c r="AE206" s="58">
        <v>19676.3</v>
      </c>
      <c r="AF206" s="58"/>
      <c r="AG206" s="58"/>
      <c r="AH206" s="58"/>
      <c r="AI206" s="58">
        <v>20463</v>
      </c>
      <c r="AJ206" s="58"/>
    </row>
    <row r="207" spans="1:36" ht="76.5">
      <c r="A207" s="76"/>
      <c r="B207" s="37" t="s">
        <v>220</v>
      </c>
      <c r="C207" s="19">
        <v>1</v>
      </c>
      <c r="D207" s="2"/>
      <c r="E207" s="2"/>
      <c r="F207" s="8"/>
      <c r="G207" s="86"/>
      <c r="H207" s="13">
        <v>42735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76.5">
      <c r="A208" s="76"/>
      <c r="B208" s="37" t="s">
        <v>221</v>
      </c>
      <c r="C208" s="3">
        <v>1</v>
      </c>
      <c r="D208" s="2"/>
      <c r="E208" s="2"/>
      <c r="F208" s="2"/>
      <c r="G208" s="86"/>
      <c r="H208" s="13">
        <v>43100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76.5">
      <c r="A209" s="76"/>
      <c r="B209" s="37" t="s">
        <v>270</v>
      </c>
      <c r="C209" s="3">
        <v>1</v>
      </c>
      <c r="D209" s="2"/>
      <c r="E209" s="2"/>
      <c r="F209" s="2"/>
      <c r="G209" s="86"/>
      <c r="H209" s="13">
        <v>43465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842" ht="12.75"/>
  </sheetData>
  <sheetProtection/>
  <mergeCells count="25">
    <mergeCell ref="AG7:AJ7"/>
    <mergeCell ref="M1:X1"/>
    <mergeCell ref="M5:X5"/>
    <mergeCell ref="Y5:AJ6"/>
    <mergeCell ref="A3:X3"/>
    <mergeCell ref="H5:H8"/>
    <mergeCell ref="AC7:AF7"/>
    <mergeCell ref="I7:I8"/>
    <mergeCell ref="B145:X145"/>
    <mergeCell ref="F5:F8"/>
    <mergeCell ref="U6:X7"/>
    <mergeCell ref="M6:P7"/>
    <mergeCell ref="Q6:T7"/>
    <mergeCell ref="I5:L6"/>
    <mergeCell ref="J7:L7"/>
    <mergeCell ref="B172:X172"/>
    <mergeCell ref="A192:X192"/>
    <mergeCell ref="Y7:AB7"/>
    <mergeCell ref="A5:A8"/>
    <mergeCell ref="B5:B8"/>
    <mergeCell ref="C5:C8"/>
    <mergeCell ref="D5:D8"/>
    <mergeCell ref="E5:E8"/>
    <mergeCell ref="B11:X11"/>
    <mergeCell ref="G5:G8"/>
  </mergeCells>
  <hyperlinks>
    <hyperlink ref="C5" location="Par842" display="Par842"/>
  </hyperlinks>
  <printOptions/>
  <pageMargins left="0" right="0" top="0.35433070866141736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GabovaA</dc:creator>
  <cp:keywords/>
  <dc:description/>
  <cp:lastModifiedBy>GabovaA</cp:lastModifiedBy>
  <cp:lastPrinted>2016-04-06T13:04:58Z</cp:lastPrinted>
  <dcterms:created xsi:type="dcterms:W3CDTF">2014-07-23T07:07:55Z</dcterms:created>
  <dcterms:modified xsi:type="dcterms:W3CDTF">2016-04-06T13:05:26Z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